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\Desktop\Aqua\HSB Schemes\"/>
    </mc:Choice>
  </mc:AlternateContent>
  <bookViews>
    <workbookView xWindow="0" yWindow="0" windowWidth="19755" windowHeight="7305" activeTab="4"/>
  </bookViews>
  <sheets>
    <sheet name="June" sheetId="1" r:id="rId1"/>
    <sheet name="July" sheetId="3" r:id="rId2"/>
    <sheet name="August" sheetId="4" r:id="rId3"/>
    <sheet name="Sept" sheetId="5" r:id="rId4"/>
    <sheet name="Oct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6" l="1"/>
  <c r="D6" i="4" l="1"/>
  <c r="D8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41" i="6"/>
  <c r="A42" i="6" s="1"/>
  <c r="A11" i="6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D6" i="6"/>
  <c r="D5" i="6"/>
  <c r="B11" i="6" s="1"/>
  <c r="D11" i="6" s="1"/>
  <c r="D4" i="6"/>
  <c r="A11" i="5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D6" i="5"/>
  <c r="D5" i="5"/>
  <c r="B11" i="5" s="1"/>
  <c r="D11" i="5" s="1"/>
  <c r="D4" i="5"/>
  <c r="A11" i="4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D5" i="4"/>
  <c r="B11" i="4" s="1"/>
  <c r="D11" i="4" s="1"/>
  <c r="D4" i="4"/>
  <c r="A37" i="3"/>
  <c r="A38" i="3" s="1"/>
  <c r="A39" i="3" s="1"/>
  <c r="A40" i="3" s="1"/>
  <c r="A41" i="3" s="1"/>
  <c r="A42" i="3" s="1"/>
  <c r="A11" i="3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D6" i="3"/>
  <c r="D5" i="3"/>
  <c r="B11" i="3" s="1"/>
  <c r="D4" i="3"/>
  <c r="D4" i="1"/>
  <c r="D6" i="1"/>
  <c r="D5" i="1"/>
  <c r="B11" i="1" s="1"/>
  <c r="D11" i="1" s="1"/>
  <c r="D7" i="6" l="1"/>
  <c r="D8" i="6" s="1"/>
  <c r="D7" i="5"/>
  <c r="D8" i="5" s="1"/>
  <c r="C11" i="5" s="1"/>
  <c r="B12" i="5" s="1"/>
  <c r="D7" i="4"/>
  <c r="D8" i="4" s="1"/>
  <c r="D7" i="3"/>
  <c r="D8" i="3" s="1"/>
  <c r="C11" i="3" s="1"/>
  <c r="D11" i="3"/>
  <c r="D7" i="1"/>
  <c r="C11" i="1" s="1"/>
  <c r="B12" i="1" s="1"/>
  <c r="D12" i="1" s="1"/>
  <c r="C11" i="6" l="1"/>
  <c r="B12" i="6" s="1"/>
  <c r="C12" i="6"/>
  <c r="B13" i="6" s="1"/>
  <c r="C13" i="6" s="1"/>
  <c r="C11" i="4"/>
  <c r="B12" i="3"/>
  <c r="C12" i="1"/>
  <c r="B13" i="1" s="1"/>
  <c r="C12" i="5"/>
  <c r="B13" i="5"/>
  <c r="D12" i="6"/>
  <c r="D12" i="3"/>
  <c r="C12" i="3"/>
  <c r="B13" i="3" s="1"/>
  <c r="B12" i="4" l="1"/>
  <c r="C13" i="1"/>
  <c r="B14" i="1" s="1"/>
  <c r="D14" i="1" s="1"/>
  <c r="D13" i="1"/>
  <c r="D13" i="6"/>
  <c r="B14" i="6"/>
  <c r="C14" i="6" s="1"/>
  <c r="D12" i="5"/>
  <c r="D13" i="3"/>
  <c r="C13" i="3"/>
  <c r="B14" i="3" s="1"/>
  <c r="C14" i="1" l="1"/>
  <c r="B15" i="1" s="1"/>
  <c r="C12" i="4"/>
  <c r="D12" i="4"/>
  <c r="D15" i="1"/>
  <c r="C15" i="1"/>
  <c r="B16" i="1" s="1"/>
  <c r="C13" i="5"/>
  <c r="B14" i="5" s="1"/>
  <c r="D14" i="3"/>
  <c r="C14" i="3"/>
  <c r="B15" i="3" s="1"/>
  <c r="B13" i="4" l="1"/>
  <c r="D16" i="1"/>
  <c r="C16" i="1"/>
  <c r="D14" i="6"/>
  <c r="B15" i="6"/>
  <c r="C15" i="6" s="1"/>
  <c r="D13" i="5"/>
  <c r="D15" i="3"/>
  <c r="C15" i="3"/>
  <c r="B16" i="3" s="1"/>
  <c r="C13" i="4" l="1"/>
  <c r="D13" i="4"/>
  <c r="B17" i="1"/>
  <c r="C14" i="5"/>
  <c r="B15" i="5" s="1"/>
  <c r="D16" i="3"/>
  <c r="C16" i="3"/>
  <c r="B17" i="3" s="1"/>
  <c r="B14" i="4" l="1"/>
  <c r="D17" i="1"/>
  <c r="C17" i="1"/>
  <c r="B18" i="1" s="1"/>
  <c r="D15" i="6"/>
  <c r="B16" i="6"/>
  <c r="C16" i="6" s="1"/>
  <c r="D14" i="5"/>
  <c r="C15" i="5"/>
  <c r="B16" i="5" s="1"/>
  <c r="D17" i="3"/>
  <c r="C17" i="3"/>
  <c r="B18" i="3" s="1"/>
  <c r="C14" i="4" l="1"/>
  <c r="D14" i="4"/>
  <c r="D18" i="1"/>
  <c r="C18" i="1"/>
  <c r="B19" i="1" s="1"/>
  <c r="B17" i="6"/>
  <c r="C17" i="6" s="1"/>
  <c r="D16" i="6"/>
  <c r="D15" i="5"/>
  <c r="C16" i="5"/>
  <c r="B17" i="5" s="1"/>
  <c r="D18" i="3"/>
  <c r="C18" i="3"/>
  <c r="B19" i="3" s="1"/>
  <c r="B15" i="4" l="1"/>
  <c r="D19" i="1"/>
  <c r="C19" i="1"/>
  <c r="B20" i="1" s="1"/>
  <c r="B18" i="6"/>
  <c r="C18" i="6" s="1"/>
  <c r="D17" i="6"/>
  <c r="D16" i="5"/>
  <c r="C17" i="5"/>
  <c r="B18" i="5" s="1"/>
  <c r="D19" i="3"/>
  <c r="C19" i="3"/>
  <c r="B20" i="3" s="1"/>
  <c r="C15" i="4" l="1"/>
  <c r="B16" i="4" s="1"/>
  <c r="D15" i="4"/>
  <c r="D20" i="1"/>
  <c r="C20" i="1"/>
  <c r="B21" i="1" s="1"/>
  <c r="B19" i="6"/>
  <c r="C19" i="6" s="1"/>
  <c r="D18" i="6"/>
  <c r="D17" i="5"/>
  <c r="C18" i="5"/>
  <c r="B19" i="5" s="1"/>
  <c r="D20" i="3"/>
  <c r="C20" i="3"/>
  <c r="B21" i="3" s="1"/>
  <c r="C16" i="4" l="1"/>
  <c r="B17" i="4" s="1"/>
  <c r="D16" i="4"/>
  <c r="D21" i="1"/>
  <c r="C21" i="1"/>
  <c r="B22" i="1" s="1"/>
  <c r="D19" i="6"/>
  <c r="B20" i="6"/>
  <c r="C20" i="6" s="1"/>
  <c r="D18" i="5"/>
  <c r="C19" i="5"/>
  <c r="B20" i="5" s="1"/>
  <c r="D21" i="3"/>
  <c r="C21" i="3"/>
  <c r="B22" i="3" s="1"/>
  <c r="C17" i="4" l="1"/>
  <c r="B18" i="4" s="1"/>
  <c r="D17" i="4"/>
  <c r="D22" i="1"/>
  <c r="C22" i="1"/>
  <c r="B23" i="1" s="1"/>
  <c r="D20" i="6"/>
  <c r="B21" i="6"/>
  <c r="C21" i="6" s="1"/>
  <c r="D19" i="5"/>
  <c r="C20" i="5"/>
  <c r="B21" i="5" s="1"/>
  <c r="D22" i="3"/>
  <c r="C22" i="3"/>
  <c r="B23" i="3" s="1"/>
  <c r="C18" i="4" l="1"/>
  <c r="B19" i="4" s="1"/>
  <c r="D18" i="4"/>
  <c r="D23" i="1"/>
  <c r="C23" i="1"/>
  <c r="B24" i="1" s="1"/>
  <c r="D21" i="6"/>
  <c r="B22" i="6"/>
  <c r="C22" i="6" s="1"/>
  <c r="D20" i="5"/>
  <c r="C21" i="5"/>
  <c r="B22" i="5" s="1"/>
  <c r="D23" i="3"/>
  <c r="C23" i="3"/>
  <c r="B24" i="3" s="1"/>
  <c r="C19" i="4" l="1"/>
  <c r="B20" i="4" s="1"/>
  <c r="D19" i="4"/>
  <c r="D24" i="1"/>
  <c r="C24" i="1"/>
  <c r="B25" i="1" s="1"/>
  <c r="D22" i="6"/>
  <c r="B23" i="6"/>
  <c r="C23" i="6" s="1"/>
  <c r="D21" i="5"/>
  <c r="C22" i="5"/>
  <c r="B23" i="5" s="1"/>
  <c r="D24" i="3"/>
  <c r="C24" i="3"/>
  <c r="B25" i="3" s="1"/>
  <c r="C20" i="4" l="1"/>
  <c r="B21" i="4" s="1"/>
  <c r="D20" i="4"/>
  <c r="D25" i="1"/>
  <c r="C25" i="1"/>
  <c r="B26" i="1" s="1"/>
  <c r="D23" i="6"/>
  <c r="B24" i="6"/>
  <c r="C24" i="6" s="1"/>
  <c r="D22" i="5"/>
  <c r="C23" i="5"/>
  <c r="B24" i="5" s="1"/>
  <c r="D25" i="3"/>
  <c r="C25" i="3"/>
  <c r="B26" i="3" s="1"/>
  <c r="C21" i="4" l="1"/>
  <c r="B22" i="4" s="1"/>
  <c r="D21" i="4"/>
  <c r="D26" i="1"/>
  <c r="C26" i="1"/>
  <c r="D24" i="6"/>
  <c r="B25" i="6"/>
  <c r="C25" i="6" s="1"/>
  <c r="D23" i="5"/>
  <c r="C24" i="5"/>
  <c r="B25" i="5" s="1"/>
  <c r="D26" i="3"/>
  <c r="C26" i="3"/>
  <c r="B27" i="3" s="1"/>
  <c r="C22" i="4" l="1"/>
  <c r="B23" i="4" s="1"/>
  <c r="D22" i="4"/>
  <c r="D25" i="6"/>
  <c r="B26" i="6"/>
  <c r="C26" i="6" s="1"/>
  <c r="D24" i="5"/>
  <c r="C25" i="5"/>
  <c r="B26" i="5" s="1"/>
  <c r="D27" i="3"/>
  <c r="C27" i="3"/>
  <c r="B28" i="3" s="1"/>
  <c r="C23" i="4" l="1"/>
  <c r="B24" i="4" s="1"/>
  <c r="D23" i="4"/>
  <c r="D26" i="6"/>
  <c r="B27" i="6"/>
  <c r="C27" i="6" s="1"/>
  <c r="D25" i="5"/>
  <c r="C26" i="5"/>
  <c r="B27" i="5" s="1"/>
  <c r="D28" i="3"/>
  <c r="C28" i="3"/>
  <c r="B29" i="3" s="1"/>
  <c r="C24" i="4" l="1"/>
  <c r="B25" i="4" s="1"/>
  <c r="D24" i="4"/>
  <c r="D27" i="6"/>
  <c r="B28" i="6"/>
  <c r="C28" i="6" s="1"/>
  <c r="D26" i="5"/>
  <c r="C27" i="5"/>
  <c r="B28" i="5" s="1"/>
  <c r="D29" i="3"/>
  <c r="C29" i="3"/>
  <c r="B30" i="3" s="1"/>
  <c r="C25" i="4" l="1"/>
  <c r="B26" i="4" s="1"/>
  <c r="D25" i="4"/>
  <c r="D28" i="6"/>
  <c r="B29" i="6"/>
  <c r="C29" i="6" s="1"/>
  <c r="D27" i="5"/>
  <c r="C28" i="5"/>
  <c r="B29" i="5" s="1"/>
  <c r="D30" i="3"/>
  <c r="C30" i="3"/>
  <c r="B31" i="3" s="1"/>
  <c r="C26" i="4" l="1"/>
  <c r="B27" i="4" s="1"/>
  <c r="D26" i="4"/>
  <c r="D29" i="6"/>
  <c r="B30" i="6"/>
  <c r="C30" i="6" s="1"/>
  <c r="D28" i="5"/>
  <c r="C29" i="5"/>
  <c r="B30" i="5" s="1"/>
  <c r="D31" i="3"/>
  <c r="C31" i="3"/>
  <c r="B32" i="3" s="1"/>
  <c r="C27" i="4" l="1"/>
  <c r="B28" i="4" s="1"/>
  <c r="D27" i="4"/>
  <c r="D30" i="6"/>
  <c r="B31" i="6"/>
  <c r="C31" i="6" s="1"/>
  <c r="D29" i="5"/>
  <c r="C30" i="5"/>
  <c r="B31" i="5" s="1"/>
  <c r="D32" i="3"/>
  <c r="C32" i="3"/>
  <c r="B33" i="3" s="1"/>
  <c r="C28" i="4" l="1"/>
  <c r="B29" i="4" s="1"/>
  <c r="D28" i="4"/>
  <c r="D31" i="6"/>
  <c r="B32" i="6"/>
  <c r="C32" i="6" s="1"/>
  <c r="D30" i="5"/>
  <c r="C31" i="5"/>
  <c r="B32" i="5" s="1"/>
  <c r="D33" i="3"/>
  <c r="C33" i="3"/>
  <c r="B34" i="3" s="1"/>
  <c r="C29" i="4" l="1"/>
  <c r="B30" i="4" s="1"/>
  <c r="D29" i="4"/>
  <c r="D32" i="6"/>
  <c r="B33" i="6"/>
  <c r="C33" i="6" s="1"/>
  <c r="D31" i="5"/>
  <c r="C32" i="5"/>
  <c r="B33" i="5" s="1"/>
  <c r="D34" i="3"/>
  <c r="C34" i="3"/>
  <c r="B35" i="3" s="1"/>
  <c r="C30" i="4" l="1"/>
  <c r="B31" i="4" s="1"/>
  <c r="D30" i="4"/>
  <c r="D33" i="6"/>
  <c r="B34" i="6"/>
  <c r="C34" i="6" s="1"/>
  <c r="D32" i="5"/>
  <c r="C33" i="5"/>
  <c r="B34" i="5" s="1"/>
  <c r="D35" i="3"/>
  <c r="C35" i="3"/>
  <c r="B36" i="3" s="1"/>
  <c r="C31" i="4" l="1"/>
  <c r="B32" i="4" s="1"/>
  <c r="D31" i="4"/>
  <c r="C28" i="1"/>
  <c r="D34" i="6"/>
  <c r="B35" i="6"/>
  <c r="C35" i="6" s="1"/>
  <c r="D33" i="5"/>
  <c r="C34" i="5"/>
  <c r="B35" i="5" s="1"/>
  <c r="D36" i="3"/>
  <c r="C36" i="3"/>
  <c r="B37" i="3" s="1"/>
  <c r="C32" i="4" l="1"/>
  <c r="B33" i="4" s="1"/>
  <c r="D32" i="4"/>
  <c r="D37" i="3"/>
  <c r="C37" i="3"/>
  <c r="B38" i="3" s="1"/>
  <c r="D35" i="6"/>
  <c r="B36" i="6"/>
  <c r="C36" i="6" s="1"/>
  <c r="D34" i="5"/>
  <c r="C35" i="5"/>
  <c r="B36" i="5" s="1"/>
  <c r="C33" i="4" l="1"/>
  <c r="B34" i="4" s="1"/>
  <c r="D33" i="4"/>
  <c r="D38" i="3"/>
  <c r="C38" i="3"/>
  <c r="B39" i="3"/>
  <c r="D36" i="6"/>
  <c r="B37" i="6"/>
  <c r="C37" i="6" s="1"/>
  <c r="D35" i="5"/>
  <c r="C36" i="5"/>
  <c r="B37" i="5" s="1"/>
  <c r="C34" i="4" l="1"/>
  <c r="B35" i="4" s="1"/>
  <c r="D34" i="4"/>
  <c r="D39" i="3"/>
  <c r="C39" i="3"/>
  <c r="B40" i="3"/>
  <c r="D37" i="6"/>
  <c r="B38" i="6"/>
  <c r="C38" i="6" s="1"/>
  <c r="D36" i="5"/>
  <c r="C37" i="5"/>
  <c r="B38" i="5" s="1"/>
  <c r="C35" i="4" l="1"/>
  <c r="B36" i="4" s="1"/>
  <c r="D35" i="4"/>
  <c r="D40" i="3"/>
  <c r="C40" i="3"/>
  <c r="B41" i="3" s="1"/>
  <c r="D38" i="6"/>
  <c r="B39" i="6"/>
  <c r="C39" i="6" s="1"/>
  <c r="D37" i="5"/>
  <c r="C38" i="5"/>
  <c r="B39" i="5" s="1"/>
  <c r="C36" i="4" l="1"/>
  <c r="B37" i="4" s="1"/>
  <c r="D36" i="4"/>
  <c r="D41" i="3"/>
  <c r="C41" i="3"/>
  <c r="B42" i="3"/>
  <c r="D39" i="6"/>
  <c r="B40" i="6"/>
  <c r="C40" i="6" s="1"/>
  <c r="D38" i="5"/>
  <c r="C39" i="5"/>
  <c r="B40" i="5" s="1"/>
  <c r="C37" i="4" l="1"/>
  <c r="B38" i="4" s="1"/>
  <c r="D37" i="4"/>
  <c r="D42" i="3"/>
  <c r="C42" i="3"/>
  <c r="C44" i="3" s="1"/>
  <c r="D40" i="6"/>
  <c r="B41" i="6"/>
  <c r="C41" i="6" s="1"/>
  <c r="D39" i="5"/>
  <c r="C40" i="5"/>
  <c r="B41" i="5" s="1"/>
  <c r="C38" i="4" l="1"/>
  <c r="B39" i="4" s="1"/>
  <c r="D38" i="4"/>
  <c r="B42" i="6"/>
  <c r="C42" i="6" s="1"/>
  <c r="D41" i="6"/>
  <c r="D40" i="5"/>
  <c r="C41" i="5"/>
  <c r="C39" i="4" l="1"/>
  <c r="B40" i="4" s="1"/>
  <c r="D39" i="4"/>
  <c r="D42" i="6"/>
  <c r="D41" i="5"/>
  <c r="C43" i="5"/>
  <c r="C40" i="4" l="1"/>
  <c r="B41" i="4" s="1"/>
  <c r="D40" i="4"/>
  <c r="C41" i="4" l="1"/>
  <c r="B42" i="4" s="1"/>
  <c r="D41" i="4"/>
  <c r="C42" i="4" l="1"/>
  <c r="C44" i="4" s="1"/>
  <c r="D42" i="4"/>
</calcChain>
</file>

<file path=xl/sharedStrings.xml><?xml version="1.0" encoding="utf-8"?>
<sst xmlns="http://schemas.openxmlformats.org/spreadsheetml/2006/main" count="90" uniqueCount="20">
  <si>
    <t>Multiplier</t>
  </si>
  <si>
    <t>Exponent</t>
  </si>
  <si>
    <t>Start Date</t>
  </si>
  <si>
    <t>Final Date</t>
  </si>
  <si>
    <t>Days</t>
  </si>
  <si>
    <t>Daily Growth Rate</t>
  </si>
  <si>
    <t>FCR</t>
  </si>
  <si>
    <t>Date</t>
  </si>
  <si>
    <t># Fish</t>
  </si>
  <si>
    <t>Start Weight/Fish</t>
  </si>
  <si>
    <t>Final Weight/Fish</t>
  </si>
  <si>
    <t>Growth Multiple</t>
  </si>
  <si>
    <t>Weight Feed (Grams)</t>
  </si>
  <si>
    <t>Weight (LBS)</t>
  </si>
  <si>
    <t>Length</t>
  </si>
  <si>
    <t>Weight Feed (oz)</t>
  </si>
  <si>
    <t>Weight Feed LBS</t>
  </si>
  <si>
    <t>Weight Feed (LBS)</t>
  </si>
  <si>
    <t>Start Length(in)</t>
  </si>
  <si>
    <t>Final Length (in)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</si>
</sst>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10" workbookViewId="0">
      <selection activeCell="G18" sqref="G18"/>
    </sheetView>
  </sheetViews>
  <sheetFormatPr defaultRowHeight="15" x14ac:dyDescent="0.25"/>
  <cols>
    <col min="1" max="3" width="20.7109375" style="1" customWidth="1"/>
    <col min="4" max="4" width="18.42578125" style="1" customWidth="1"/>
    <col min="5" max="5" width="16.7109375" style="1" customWidth="1"/>
    <col min="6" max="6" width="20" customWidth="1"/>
    <col min="7" max="7" width="18.5703125" customWidth="1"/>
    <col min="8" max="8" width="15.7109375" customWidth="1"/>
  </cols>
  <sheetData>
    <row r="1" spans="1:8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  <c r="F1" s="1" t="s">
        <v>19</v>
      </c>
      <c r="G1" s="1" t="s">
        <v>6</v>
      </c>
      <c r="H1" s="1" t="s">
        <v>8</v>
      </c>
    </row>
    <row r="2" spans="1:8" ht="15" customHeight="1" x14ac:dyDescent="0.25">
      <c r="A2" s="1">
        <v>3.5649999999999999E-4</v>
      </c>
      <c r="B2" s="1">
        <v>3.1389999999999998</v>
      </c>
      <c r="C2" s="4">
        <v>43997</v>
      </c>
      <c r="D2" s="4">
        <v>44012</v>
      </c>
      <c r="E2" s="5">
        <v>1.75</v>
      </c>
      <c r="F2" s="5">
        <v>2.2000000000000002</v>
      </c>
      <c r="G2" s="5">
        <v>2</v>
      </c>
      <c r="H2" s="5">
        <v>400</v>
      </c>
    </row>
    <row r="3" spans="1:8" ht="15" customHeight="1" x14ac:dyDescent="0.25"/>
    <row r="4" spans="1:8" ht="15" customHeight="1" x14ac:dyDescent="0.25">
      <c r="A4" s="2"/>
      <c r="C4" s="2" t="s">
        <v>4</v>
      </c>
      <c r="D4" s="1">
        <f>D2-C2</f>
        <v>15</v>
      </c>
    </row>
    <row r="5" spans="1:8" x14ac:dyDescent="0.25">
      <c r="A5" s="2"/>
      <c r="C5" s="2" t="s">
        <v>9</v>
      </c>
      <c r="D5" s="1">
        <f>A2*E2^B2</f>
        <v>2.0651707676688012E-3</v>
      </c>
    </row>
    <row r="6" spans="1:8" x14ac:dyDescent="0.25">
      <c r="A6" s="2"/>
      <c r="C6" s="2" t="s">
        <v>10</v>
      </c>
      <c r="D6" s="1">
        <f>A2*F2^B2</f>
        <v>4.2356915767013852E-3</v>
      </c>
    </row>
    <row r="7" spans="1:8" x14ac:dyDescent="0.25">
      <c r="A7" s="2"/>
      <c r="C7" s="2" t="s">
        <v>11</v>
      </c>
      <c r="D7" s="1">
        <f>D6/D5</f>
        <v>2.0510127506224114</v>
      </c>
    </row>
    <row r="8" spans="1:8" x14ac:dyDescent="0.25">
      <c r="A8" s="2"/>
      <c r="C8" s="2" t="s">
        <v>5</v>
      </c>
      <c r="D8" s="1">
        <f>(D7^(1/D4))-1</f>
        <v>4.9054112636931269E-2</v>
      </c>
    </row>
    <row r="9" spans="1:8" x14ac:dyDescent="0.25">
      <c r="A9" s="2"/>
      <c r="C9" s="2"/>
    </row>
    <row r="10" spans="1:8" x14ac:dyDescent="0.25">
      <c r="A10" s="2" t="s">
        <v>7</v>
      </c>
      <c r="B10" s="1" t="s">
        <v>13</v>
      </c>
      <c r="C10" s="2" t="s">
        <v>12</v>
      </c>
      <c r="D10" s="1" t="s">
        <v>14</v>
      </c>
    </row>
    <row r="11" spans="1:8" x14ac:dyDescent="0.25">
      <c r="A11" s="2">
        <f>C2</f>
        <v>43997</v>
      </c>
      <c r="B11" s="3">
        <f>$H$2*D5</f>
        <v>0.82606830706752044</v>
      </c>
      <c r="C11" s="3">
        <f>($D$8*B11*$G$2)*1000/2.2</f>
        <v>36.83822525517207</v>
      </c>
      <c r="D11" s="3">
        <f>((B11/$H$2)/$A$2)^(1/$B$2)</f>
        <v>1.75</v>
      </c>
    </row>
    <row r="12" spans="1:8" x14ac:dyDescent="0.25">
      <c r="A12" s="2">
        <f>A11+1</f>
        <v>43998</v>
      </c>
      <c r="B12" s="3">
        <f>B11+ (C11/$G$2)*2.2/1000</f>
        <v>0.86659035484820968</v>
      </c>
      <c r="C12" s="3">
        <f t="shared" ref="C12:C26" si="0">($D$8*B12*$G$2)*1000/2.2</f>
        <v>38.645291706183919</v>
      </c>
      <c r="D12" s="3">
        <f t="shared" ref="D12:D26" si="1">((B12/$H$2)/$A$2)^(1/$B$2)</f>
        <v>1.7769028782162806</v>
      </c>
    </row>
    <row r="13" spans="1:8" x14ac:dyDescent="0.25">
      <c r="A13" s="2">
        <f t="shared" ref="A13:A26" si="2">A12+1</f>
        <v>43999</v>
      </c>
      <c r="B13" s="3">
        <f t="shared" ref="B13:B26" si="3">B12+ (C12/$G$2)*2.2/1000</f>
        <v>0.90910017572501201</v>
      </c>
      <c r="C13" s="3">
        <f t="shared" si="0"/>
        <v>40.541002198426135</v>
      </c>
      <c r="D13" s="3">
        <f t="shared" si="1"/>
        <v>1.8042193363504579</v>
      </c>
    </row>
    <row r="14" spans="1:8" x14ac:dyDescent="0.25">
      <c r="A14" s="2">
        <f t="shared" si="2"/>
        <v>44000</v>
      </c>
      <c r="B14" s="3">
        <f t="shared" si="3"/>
        <v>0.95369527814328081</v>
      </c>
      <c r="C14" s="3">
        <f t="shared" si="0"/>
        <v>42.529705086681808</v>
      </c>
      <c r="D14" s="3">
        <f t="shared" si="1"/>
        <v>1.8319557323969125</v>
      </c>
    </row>
    <row r="15" spans="1:8" x14ac:dyDescent="0.25">
      <c r="A15" s="2">
        <f t="shared" si="2"/>
        <v>44001</v>
      </c>
      <c r="B15" s="3">
        <f t="shared" si="3"/>
        <v>1.0004779537386308</v>
      </c>
      <c r="C15" s="3">
        <f t="shared" si="0"/>
        <v>44.615962030419361</v>
      </c>
      <c r="D15" s="3">
        <f t="shared" si="1"/>
        <v>1.8601185220919356</v>
      </c>
    </row>
    <row r="16" spans="1:8" x14ac:dyDescent="0.25">
      <c r="A16" s="2">
        <f t="shared" si="2"/>
        <v>44002</v>
      </c>
      <c r="B16" s="3">
        <f t="shared" si="3"/>
        <v>1.0495555119720921</v>
      </c>
      <c r="C16" s="3">
        <f t="shared" si="0"/>
        <v>46.804558457264612</v>
      </c>
      <c r="D16" s="3">
        <f t="shared" si="1"/>
        <v>1.8887142604163283</v>
      </c>
    </row>
    <row r="17" spans="1:4" x14ac:dyDescent="0.25">
      <c r="A17" s="2">
        <f t="shared" si="2"/>
        <v>44003</v>
      </c>
      <c r="B17" s="3">
        <f t="shared" si="3"/>
        <v>1.1010405262750831</v>
      </c>
      <c r="C17" s="3">
        <f t="shared" si="0"/>
        <v>49.100514539749092</v>
      </c>
      <c r="D17" s="3">
        <f t="shared" si="1"/>
        <v>1.9177496031210899</v>
      </c>
    </row>
    <row r="18" spans="1:4" x14ac:dyDescent="0.25">
      <c r="A18" s="2">
        <f t="shared" si="2"/>
        <v>44004</v>
      </c>
      <c r="B18" s="3">
        <f t="shared" si="3"/>
        <v>1.1550510922688071</v>
      </c>
      <c r="C18" s="3">
        <f t="shared" si="0"/>
        <v>51.509096710513226</v>
      </c>
      <c r="D18" s="3">
        <f t="shared" si="1"/>
        <v>1.9472313082765682</v>
      </c>
    </row>
    <row r="19" spans="1:4" x14ac:dyDescent="0.25">
      <c r="A19" s="2">
        <f t="shared" si="2"/>
        <v>44005</v>
      </c>
      <c r="B19" s="3">
        <f t="shared" si="3"/>
        <v>1.2117110986503716</v>
      </c>
      <c r="C19" s="3">
        <f t="shared" si="0"/>
        <v>54.035829742377324</v>
      </c>
      <c r="D19" s="3">
        <f t="shared" si="1"/>
        <v>1.9771662378454213</v>
      </c>
    </row>
    <row r="20" spans="1:4" x14ac:dyDescent="0.25">
      <c r="A20" s="2">
        <f t="shared" si="2"/>
        <v>44006</v>
      </c>
      <c r="B20" s="3">
        <f t="shared" si="3"/>
        <v>1.2711505113669868</v>
      </c>
      <c r="C20" s="3">
        <f t="shared" si="0"/>
        <v>56.68650942098995</v>
      </c>
      <c r="D20" s="3">
        <f t="shared" si="1"/>
        <v>2.0075613592797623</v>
      </c>
    </row>
    <row r="21" spans="1:4" x14ac:dyDescent="0.25">
      <c r="A21" s="2">
        <f t="shared" si="2"/>
        <v>44007</v>
      </c>
      <c r="B21" s="3">
        <f t="shared" si="3"/>
        <v>1.3335056717300757</v>
      </c>
      <c r="C21" s="3">
        <f t="shared" si="0"/>
        <v>59.467215839121643</v>
      </c>
      <c r="D21" s="3">
        <f t="shared" si="1"/>
        <v>2.0384237471428563</v>
      </c>
    </row>
    <row r="22" spans="1:4" x14ac:dyDescent="0.25">
      <c r="A22" s="2">
        <f t="shared" si="2"/>
        <v>44008</v>
      </c>
      <c r="B22" s="3">
        <f t="shared" si="3"/>
        <v>1.3989196091531095</v>
      </c>
      <c r="C22" s="3">
        <f t="shared" si="0"/>
        <v>62.384327343098633</v>
      </c>
      <c r="D22" s="3">
        <f t="shared" si="1"/>
        <v>2.069760584755747</v>
      </c>
    </row>
    <row r="23" spans="1:4" x14ac:dyDescent="0.25">
      <c r="A23" s="2">
        <f t="shared" si="2"/>
        <v>44009</v>
      </c>
      <c r="B23" s="3">
        <f t="shared" si="3"/>
        <v>1.4675423692305181</v>
      </c>
      <c r="C23" s="3">
        <f t="shared" si="0"/>
        <v>65.444535163366183</v>
      </c>
      <c r="D23" s="3">
        <f t="shared" si="1"/>
        <v>2.1015791658691989</v>
      </c>
    </row>
    <row r="24" spans="1:4" x14ac:dyDescent="0.25">
      <c r="A24" s="2">
        <f t="shared" si="2"/>
        <v>44010</v>
      </c>
      <c r="B24" s="3">
        <f t="shared" si="3"/>
        <v>1.5395313579102208</v>
      </c>
      <c r="C24" s="3">
        <f t="shared" si="0"/>
        <v>68.654858762741554</v>
      </c>
      <c r="D24" s="3">
        <f t="shared" si="1"/>
        <v>2.1338868963613429</v>
      </c>
    </row>
    <row r="25" spans="1:4" x14ac:dyDescent="0.25">
      <c r="A25" s="2">
        <f t="shared" si="2"/>
        <v>44011</v>
      </c>
      <c r="B25" s="3">
        <f t="shared" si="3"/>
        <v>1.6150517025492366</v>
      </c>
      <c r="C25" s="3">
        <f t="shared" si="0"/>
        <v>72.022661937561693</v>
      </c>
      <c r="D25" s="3">
        <f t="shared" si="1"/>
        <v>2.1666912959614146</v>
      </c>
    </row>
    <row r="26" spans="1:4" x14ac:dyDescent="0.25">
      <c r="A26" s="2">
        <f t="shared" si="2"/>
        <v>44012</v>
      </c>
      <c r="B26" s="3">
        <f t="shared" si="3"/>
        <v>1.6942766306805543</v>
      </c>
      <c r="C26" s="3">
        <f t="shared" si="0"/>
        <v>75.555669708658456</v>
      </c>
      <c r="D26" s="3">
        <f t="shared" si="1"/>
        <v>2.2000000000000006</v>
      </c>
    </row>
    <row r="27" spans="1:4" x14ac:dyDescent="0.25">
      <c r="A27" s="2"/>
      <c r="C27" s="3"/>
    </row>
    <row r="28" spans="1:4" x14ac:dyDescent="0.25">
      <c r="A28" s="2"/>
      <c r="B28" s="1" t="s">
        <v>16</v>
      </c>
      <c r="C28" s="3">
        <f>SUM(C11:C26) *2.2/1000</f>
        <v>1.9026391205851167</v>
      </c>
    </row>
    <row r="29" spans="1:4" x14ac:dyDescent="0.25">
      <c r="A29" s="2"/>
      <c r="C29" s="3"/>
    </row>
    <row r="30" spans="1:4" x14ac:dyDescent="0.25">
      <c r="C30" s="3"/>
    </row>
    <row r="31" spans="1:4" x14ac:dyDescent="0.25">
      <c r="C31" s="3"/>
    </row>
    <row r="32" spans="1:4" x14ac:dyDescent="0.25">
      <c r="C32" s="3"/>
    </row>
    <row r="33" spans="3:3" x14ac:dyDescent="0.25">
      <c r="C33" s="3"/>
    </row>
    <row r="34" spans="3:3" x14ac:dyDescent="0.25">
      <c r="C34" s="3"/>
    </row>
    <row r="35" spans="3:3" x14ac:dyDescent="0.25">
      <c r="C35" s="3"/>
    </row>
    <row r="36" spans="3:3" x14ac:dyDescent="0.25">
      <c r="C36" s="3"/>
    </row>
    <row r="37" spans="3:3" x14ac:dyDescent="0.25">
      <c r="C37" s="3"/>
    </row>
    <row r="38" spans="3:3" x14ac:dyDescent="0.25">
      <c r="C38" s="3"/>
    </row>
    <row r="39" spans="3:3" x14ac:dyDescent="0.25">
      <c r="C39" s="3"/>
    </row>
    <row r="40" spans="3:3" x14ac:dyDescent="0.25">
      <c r="C40" s="3"/>
    </row>
    <row r="41" spans="3:3" x14ac:dyDescent="0.25">
      <c r="C41" s="3"/>
    </row>
    <row r="42" spans="3:3" x14ac:dyDescent="0.25">
      <c r="C42" s="3"/>
    </row>
  </sheetData>
  <sheetProtection algorithmName="SHA-512" hashValue="OLw5L31QcMoeaxmIjcQE0MnFQPCjy1qRIOfb7T2GyKibK4OuzoA59xt5tldkw0tTEOqPJp8Nb8JHs3w75sCKag==" saltValue="4trlTfX9vz2uxy8WlOp0x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28" workbookViewId="0">
      <selection activeCell="E7" sqref="E7"/>
    </sheetView>
  </sheetViews>
  <sheetFormatPr defaultRowHeight="15" x14ac:dyDescent="0.25"/>
  <cols>
    <col min="1" max="3" width="20.7109375" style="1" customWidth="1"/>
    <col min="4" max="4" width="18.42578125" style="1" customWidth="1"/>
    <col min="5" max="5" width="16.7109375" style="1" customWidth="1"/>
    <col min="6" max="6" width="20" customWidth="1"/>
    <col min="7" max="7" width="18.5703125" customWidth="1"/>
    <col min="8" max="8" width="15.7109375" customWidth="1"/>
  </cols>
  <sheetData>
    <row r="1" spans="1:8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  <c r="F1" s="1" t="s">
        <v>19</v>
      </c>
      <c r="G1" s="1" t="s">
        <v>6</v>
      </c>
      <c r="H1" s="1" t="s">
        <v>8</v>
      </c>
    </row>
    <row r="2" spans="1:8" ht="15" customHeight="1" x14ac:dyDescent="0.25">
      <c r="A2" s="1">
        <v>3.5649999999999999E-4</v>
      </c>
      <c r="B2" s="1">
        <v>3.1389999999999998</v>
      </c>
      <c r="C2" s="4">
        <v>44012</v>
      </c>
      <c r="D2" s="4">
        <v>44043</v>
      </c>
      <c r="E2" s="5">
        <v>2.2000000000000002</v>
      </c>
      <c r="F2" s="5">
        <v>3.1</v>
      </c>
      <c r="G2" s="5">
        <v>2</v>
      </c>
      <c r="H2" s="5">
        <v>400</v>
      </c>
    </row>
    <row r="3" spans="1:8" ht="15" customHeight="1" x14ac:dyDescent="0.25"/>
    <row r="4" spans="1:8" ht="15" customHeight="1" x14ac:dyDescent="0.25">
      <c r="A4" s="2"/>
      <c r="C4" s="2" t="s">
        <v>4</v>
      </c>
      <c r="D4" s="1">
        <f>D2-C2</f>
        <v>31</v>
      </c>
    </row>
    <row r="5" spans="1:8" x14ac:dyDescent="0.25">
      <c r="A5" s="2"/>
      <c r="C5" s="2" t="s">
        <v>9</v>
      </c>
      <c r="D5" s="1">
        <f>A2*E2^B2</f>
        <v>4.2356915767013852E-3</v>
      </c>
    </row>
    <row r="6" spans="1:8" x14ac:dyDescent="0.25">
      <c r="A6" s="2"/>
      <c r="C6" s="2" t="s">
        <v>10</v>
      </c>
      <c r="D6" s="1">
        <f>A2*F2^B2</f>
        <v>1.2429220456115025E-2</v>
      </c>
    </row>
    <row r="7" spans="1:8" x14ac:dyDescent="0.25">
      <c r="A7" s="2"/>
      <c r="C7" s="2" t="s">
        <v>11</v>
      </c>
      <c r="D7" s="1">
        <f>D6/D5</f>
        <v>2.9344016746834258</v>
      </c>
    </row>
    <row r="8" spans="1:8" x14ac:dyDescent="0.25">
      <c r="A8" s="2"/>
      <c r="C8" s="2" t="s">
        <v>5</v>
      </c>
      <c r="D8" s="1">
        <f>(D7^(1/D4))-1</f>
        <v>3.5335906840457287E-2</v>
      </c>
    </row>
    <row r="9" spans="1:8" x14ac:dyDescent="0.25">
      <c r="A9" s="2"/>
      <c r="C9" s="2"/>
    </row>
    <row r="10" spans="1:8" x14ac:dyDescent="0.25">
      <c r="A10" s="2" t="s">
        <v>7</v>
      </c>
      <c r="B10" s="1" t="s">
        <v>13</v>
      </c>
      <c r="C10" s="2" t="s">
        <v>12</v>
      </c>
      <c r="D10" s="1" t="s">
        <v>14</v>
      </c>
    </row>
    <row r="11" spans="1:8" x14ac:dyDescent="0.25">
      <c r="A11" s="2">
        <f>C2</f>
        <v>44012</v>
      </c>
      <c r="B11" s="3">
        <f>$H$2*D5</f>
        <v>1.6942766306805541</v>
      </c>
      <c r="C11" s="3">
        <f>($D$8*B11*$G$2)*1000/2.2</f>
        <v>54.426182894265374</v>
      </c>
      <c r="D11" s="3">
        <f>((B11/$H$2)/$A$2)^(1/$B$2)</f>
        <v>2.2000000000000002</v>
      </c>
    </row>
    <row r="12" spans="1:8" x14ac:dyDescent="0.25">
      <c r="A12" s="2">
        <f>A11+1</f>
        <v>44013</v>
      </c>
      <c r="B12" s="3">
        <f>B11+ (C11/$G$2)*2.2/1000</f>
        <v>1.754145431864246</v>
      </c>
      <c r="C12" s="3">
        <f t="shared" ref="C12:C42" si="0">($D$8*B12*$G$2)*1000/2.2</f>
        <v>56.349381422698826</v>
      </c>
      <c r="D12" s="3">
        <f t="shared" ref="D12:D36" si="1">((B12/$H$2)/$A$2)^(1/$B$2)</f>
        <v>2.2244731348926936</v>
      </c>
    </row>
    <row r="13" spans="1:8" x14ac:dyDescent="0.25">
      <c r="A13" s="2">
        <f t="shared" ref="A13:A36" si="2">A12+1</f>
        <v>44014</v>
      </c>
      <c r="B13" s="3">
        <f t="shared" ref="B13:B36" si="3">B12+ (C12/$G$2)*2.2/1000</f>
        <v>1.8161297514292147</v>
      </c>
      <c r="C13" s="3">
        <f t="shared" si="0"/>
        <v>58.34053791516871</v>
      </c>
      <c r="D13" s="3">
        <f t="shared" si="1"/>
        <v>2.2492185126633304</v>
      </c>
    </row>
    <row r="14" spans="1:8" x14ac:dyDescent="0.25">
      <c r="A14" s="2">
        <f t="shared" si="2"/>
        <v>44015</v>
      </c>
      <c r="B14" s="3">
        <f t="shared" si="3"/>
        <v>1.8803043431359003</v>
      </c>
      <c r="C14" s="3">
        <f t="shared" si="0"/>
        <v>60.402053727961281</v>
      </c>
      <c r="D14" s="3">
        <f t="shared" si="1"/>
        <v>2.2742391617831275</v>
      </c>
    </row>
    <row r="15" spans="1:8" x14ac:dyDescent="0.25">
      <c r="A15" s="2">
        <f t="shared" si="2"/>
        <v>44016</v>
      </c>
      <c r="B15" s="3">
        <f t="shared" si="3"/>
        <v>1.9467466022366577</v>
      </c>
      <c r="C15" s="3">
        <f t="shared" si="0"/>
        <v>62.536415071464809</v>
      </c>
      <c r="D15" s="3">
        <f t="shared" si="1"/>
        <v>2.2995381444124745</v>
      </c>
    </row>
    <row r="16" spans="1:8" x14ac:dyDescent="0.25">
      <c r="A16" s="2">
        <f t="shared" si="2"/>
        <v>44017</v>
      </c>
      <c r="B16" s="3">
        <f t="shared" si="3"/>
        <v>2.015536658815269</v>
      </c>
      <c r="C16" s="3">
        <f t="shared" si="0"/>
        <v>64.746196008566272</v>
      </c>
      <c r="D16" s="3">
        <f t="shared" si="1"/>
        <v>2.3251185567757018</v>
      </c>
    </row>
    <row r="17" spans="1:4" x14ac:dyDescent="0.25">
      <c r="A17" s="2">
        <f t="shared" si="2"/>
        <v>44018</v>
      </c>
      <c r="B17" s="3">
        <f t="shared" si="3"/>
        <v>2.0867574744246919</v>
      </c>
      <c r="C17" s="3">
        <f t="shared" si="0"/>
        <v>67.034061558998957</v>
      </c>
      <c r="D17" s="3">
        <f t="shared" si="1"/>
        <v>2.3509835295400094</v>
      </c>
    </row>
    <row r="18" spans="1:4" x14ac:dyDescent="0.25">
      <c r="A18" s="2">
        <f t="shared" si="2"/>
        <v>44019</v>
      </c>
      <c r="B18" s="3">
        <f t="shared" si="3"/>
        <v>2.1604949421395907</v>
      </c>
      <c r="C18" s="3">
        <f t="shared" si="0"/>
        <v>69.402770913385197</v>
      </c>
      <c r="D18" s="3">
        <f t="shared" si="1"/>
        <v>2.3771362281986148</v>
      </c>
    </row>
    <row r="19" spans="1:4" x14ac:dyDescent="0.25">
      <c r="A19" s="2">
        <f t="shared" si="2"/>
        <v>44020</v>
      </c>
      <c r="B19" s="3">
        <f t="shared" si="3"/>
        <v>2.2368379901443145</v>
      </c>
      <c r="C19" s="3">
        <f t="shared" si="0"/>
        <v>71.855180760850189</v>
      </c>
      <c r="D19" s="3">
        <f t="shared" si="1"/>
        <v>2.4035798534581665</v>
      </c>
    </row>
    <row r="20" spans="1:4" x14ac:dyDescent="0.25">
      <c r="A20" s="2">
        <f t="shared" si="2"/>
        <v>44021</v>
      </c>
      <c r="B20" s="3">
        <f t="shared" si="3"/>
        <v>2.3158786889812499</v>
      </c>
      <c r="C20" s="3">
        <f t="shared" si="0"/>
        <v>74.394248734219829</v>
      </c>
      <c r="D20" s="3">
        <f t="shared" si="1"/>
        <v>2.4303176416304582</v>
      </c>
    </row>
    <row r="21" spans="1:4" x14ac:dyDescent="0.25">
      <c r="A21" s="2">
        <f t="shared" si="2"/>
        <v>44022</v>
      </c>
      <c r="B21" s="3">
        <f t="shared" si="3"/>
        <v>2.3977123625888916</v>
      </c>
      <c r="C21" s="3">
        <f t="shared" si="0"/>
        <v>77.023036976958011</v>
      </c>
      <c r="D21" s="3">
        <f t="shared" si="1"/>
        <v>2.4573528650285104</v>
      </c>
    </row>
    <row r="22" spans="1:4" x14ac:dyDescent="0.25">
      <c r="A22" s="2">
        <f t="shared" si="2"/>
        <v>44023</v>
      </c>
      <c r="B22" s="3">
        <f t="shared" si="3"/>
        <v>2.4824377032635456</v>
      </c>
      <c r="C22" s="3">
        <f t="shared" si="0"/>
        <v>79.744715836144891</v>
      </c>
      <c r="D22" s="3">
        <f t="shared" si="1"/>
        <v>2.4846888323670506</v>
      </c>
    </row>
    <row r="23" spans="1:4" x14ac:dyDescent="0.25">
      <c r="A23" s="2">
        <f t="shared" si="2"/>
        <v>44024</v>
      </c>
      <c r="B23" s="3">
        <f t="shared" si="3"/>
        <v>2.5701568906833052</v>
      </c>
      <c r="C23" s="3">
        <f t="shared" si="0"/>
        <v>82.562567685949659</v>
      </c>
      <c r="D23" s="3">
        <f t="shared" si="1"/>
        <v>2.512328889167454</v>
      </c>
    </row>
    <row r="24" spans="1:4" x14ac:dyDescent="0.25">
      <c r="A24" s="2">
        <f t="shared" si="2"/>
        <v>44025</v>
      </c>
      <c r="B24" s="3">
        <f t="shared" si="3"/>
        <v>2.6609757151378499</v>
      </c>
      <c r="C24" s="3">
        <f t="shared" si="0"/>
        <v>85.479990886209336</v>
      </c>
      <c r="D24" s="3">
        <f t="shared" si="1"/>
        <v>2.5402764181671835</v>
      </c>
    </row>
    <row r="25" spans="1:4" x14ac:dyDescent="0.25">
      <c r="A25" s="2">
        <f t="shared" si="2"/>
        <v>44026</v>
      </c>
      <c r="B25" s="3">
        <f t="shared" si="3"/>
        <v>2.7550037051126801</v>
      </c>
      <c r="C25" s="3">
        <f t="shared" si="0"/>
        <v>88.500503880887564</v>
      </c>
      <c r="D25" s="3">
        <f t="shared" si="1"/>
        <v>2.5685348397337897</v>
      </c>
    </row>
    <row r="26" spans="1:4" x14ac:dyDescent="0.25">
      <c r="A26" s="2">
        <f t="shared" si="2"/>
        <v>44027</v>
      </c>
      <c r="B26" s="3">
        <f t="shared" si="3"/>
        <v>2.8523542593816567</v>
      </c>
      <c r="C26" s="3">
        <f t="shared" si="0"/>
        <v>91.62774944135613</v>
      </c>
      <c r="D26" s="3">
        <f t="shared" si="1"/>
        <v>2.5971076122835113</v>
      </c>
    </row>
    <row r="27" spans="1:4" x14ac:dyDescent="0.25">
      <c r="A27" s="2">
        <f t="shared" si="2"/>
        <v>44028</v>
      </c>
      <c r="B27" s="3">
        <f t="shared" si="3"/>
        <v>2.9531447837671485</v>
      </c>
      <c r="C27" s="3">
        <f t="shared" si="0"/>
        <v>94.865499059616667</v>
      </c>
      <c r="D27" s="3">
        <f t="shared" si="1"/>
        <v>2.6259982327045366</v>
      </c>
    </row>
    <row r="28" spans="1:4" x14ac:dyDescent="0.25">
      <c r="A28" s="2">
        <f t="shared" si="2"/>
        <v>44029</v>
      </c>
      <c r="B28" s="3">
        <f t="shared" si="3"/>
        <v>3.0574968327327268</v>
      </c>
      <c r="C28" s="3">
        <f t="shared" si="0"/>
        <v>98.217657496760765</v>
      </c>
      <c r="D28" s="3">
        <f t="shared" si="1"/>
        <v>2.6552102367849693</v>
      </c>
    </row>
    <row r="29" spans="1:4" x14ac:dyDescent="0.25">
      <c r="A29" s="2">
        <f t="shared" si="2"/>
        <v>44030</v>
      </c>
      <c r="B29" s="3">
        <f t="shared" si="3"/>
        <v>3.1655362559791635</v>
      </c>
      <c r="C29" s="3">
        <f t="shared" si="0"/>
        <v>101.68826749215425</v>
      </c>
      <c r="D29" s="3">
        <f t="shared" si="1"/>
        <v>2.6847471996455594</v>
      </c>
    </row>
    <row r="30" spans="1:4" x14ac:dyDescent="0.25">
      <c r="A30" s="2">
        <f t="shared" si="2"/>
        <v>44031</v>
      </c>
      <c r="B30" s="3">
        <f t="shared" si="3"/>
        <v>3.2773933502205335</v>
      </c>
      <c r="C30" s="3">
        <f t="shared" si="0"/>
        <v>105.28151463902452</v>
      </c>
      <c r="D30" s="3">
        <f t="shared" si="1"/>
        <v>2.7146127361772443</v>
      </c>
    </row>
    <row r="31" spans="1:4" x14ac:dyDescent="0.25">
      <c r="A31" s="2">
        <f t="shared" si="2"/>
        <v>44032</v>
      </c>
      <c r="B31" s="3">
        <f t="shared" si="3"/>
        <v>3.3932030163234606</v>
      </c>
      <c r="C31" s="3">
        <f t="shared" si="0"/>
        <v>109.00173243233132</v>
      </c>
      <c r="D31" s="3">
        <f t="shared" si="1"/>
        <v>2.744810501483558</v>
      </c>
    </row>
    <row r="32" spans="1:4" x14ac:dyDescent="0.25">
      <c r="A32" s="2">
        <f t="shared" si="2"/>
        <v>44033</v>
      </c>
      <c r="B32" s="3">
        <f t="shared" si="3"/>
        <v>3.5131049219990249</v>
      </c>
      <c r="C32" s="3">
        <f t="shared" si="0"/>
        <v>112.85340749500863</v>
      </c>
      <c r="D32" s="3">
        <f t="shared" si="1"/>
        <v>2.7753441913279615</v>
      </c>
    </row>
    <row r="33" spans="1:4" x14ac:dyDescent="0.25">
      <c r="A33" s="2">
        <f t="shared" si="2"/>
        <v>44034</v>
      </c>
      <c r="B33" s="3">
        <f t="shared" si="3"/>
        <v>3.6372436702435342</v>
      </c>
      <c r="C33" s="3">
        <f t="shared" si="0"/>
        <v>116.84118498888041</v>
      </c>
      <c r="D33" s="3">
        <f t="shared" si="1"/>
        <v>2.8062175425861531</v>
      </c>
    </row>
    <row r="34" spans="1:4" x14ac:dyDescent="0.25">
      <c r="A34" s="2">
        <f t="shared" si="2"/>
        <v>44035</v>
      </c>
      <c r="B34" s="3">
        <f t="shared" si="3"/>
        <v>3.7657689737313027</v>
      </c>
      <c r="C34" s="3">
        <f t="shared" si="0"/>
        <v>120.96987421677613</v>
      </c>
      <c r="D34" s="3">
        <f t="shared" si="1"/>
        <v>2.837434333703404</v>
      </c>
    </row>
    <row r="35" spans="1:4" x14ac:dyDescent="0.25">
      <c r="A35" s="2">
        <f t="shared" si="2"/>
        <v>44036</v>
      </c>
      <c r="B35" s="3">
        <f t="shared" si="3"/>
        <v>3.8988358353697565</v>
      </c>
      <c r="C35" s="3">
        <f t="shared" si="0"/>
        <v>125.24445442260198</v>
      </c>
      <c r="D35" s="3">
        <f t="shared" si="1"/>
        <v>2.8689983851569876</v>
      </c>
    </row>
    <row r="36" spans="1:4" x14ac:dyDescent="0.25">
      <c r="A36" s="2">
        <f t="shared" si="2"/>
        <v>44037</v>
      </c>
      <c r="B36" s="3">
        <f t="shared" si="3"/>
        <v>4.0366047352346186</v>
      </c>
      <c r="C36" s="3">
        <f t="shared" si="0"/>
        <v>129.67008079636292</v>
      </c>
      <c r="D36" s="3">
        <f t="shared" si="1"/>
        <v>2.9009135599237448</v>
      </c>
    </row>
    <row r="37" spans="1:4" x14ac:dyDescent="0.25">
      <c r="A37" s="2">
        <f t="shared" ref="A37:A42" si="4">A36+1</f>
        <v>44038</v>
      </c>
      <c r="B37" s="3">
        <f t="shared" ref="B37:B42" si="5">B36+ (C36/$G$2)*2.2/1000</f>
        <v>4.1792418241106182</v>
      </c>
      <c r="C37" s="3">
        <f t="shared" si="0"/>
        <v>134.25209069137779</v>
      </c>
      <c r="D37" s="3">
        <f t="shared" ref="D37:D42" si="6">((B37/$H$2)/$A$2)^(1/$B$2)</f>
        <v>2.933183763952862</v>
      </c>
    </row>
    <row r="38" spans="1:4" x14ac:dyDescent="0.25">
      <c r="A38" s="2">
        <f t="shared" si="4"/>
        <v>44039</v>
      </c>
      <c r="B38" s="3">
        <f t="shared" si="5"/>
        <v>4.326919123871134</v>
      </c>
      <c r="C38" s="3">
        <f t="shared" si="0"/>
        <v>138.99601006118496</v>
      </c>
      <c r="D38" s="3">
        <f t="shared" si="6"/>
        <v>2.9658129466438958</v>
      </c>
    </row>
    <row r="39" spans="1:4" x14ac:dyDescent="0.25">
      <c r="A39" s="2">
        <f t="shared" si="4"/>
        <v>44040</v>
      </c>
      <c r="B39" s="3">
        <f t="shared" si="5"/>
        <v>4.4798147349384374</v>
      </c>
      <c r="C39" s="3">
        <f t="shared" si="0"/>
        <v>143.90756012390224</v>
      </c>
      <c r="D39" s="3">
        <f t="shared" si="6"/>
        <v>2.9988051013301291</v>
      </c>
    </row>
    <row r="40" spans="1:4" x14ac:dyDescent="0.25">
      <c r="A40" s="2">
        <f t="shared" si="4"/>
        <v>44041</v>
      </c>
      <c r="B40" s="3">
        <f t="shared" si="5"/>
        <v>4.6381130510747299</v>
      </c>
      <c r="C40" s="3">
        <f t="shared" si="0"/>
        <v>148.99266426207797</v>
      </c>
      <c r="D40" s="3">
        <f t="shared" si="6"/>
        <v>3.032164265767288</v>
      </c>
    </row>
    <row r="41" spans="1:4" x14ac:dyDescent="0.25">
      <c r="A41" s="2">
        <f t="shared" si="4"/>
        <v>44042</v>
      </c>
      <c r="B41" s="3">
        <f t="shared" si="5"/>
        <v>4.8020049817630159</v>
      </c>
      <c r="C41" s="3">
        <f t="shared" si="0"/>
        <v>154.2574551663543</v>
      </c>
      <c r="D41" s="3">
        <f t="shared" si="6"/>
        <v>3.0658945226277097</v>
      </c>
    </row>
    <row r="42" spans="1:4" x14ac:dyDescent="0.25">
      <c r="A42" s="2">
        <f t="shared" si="4"/>
        <v>44043</v>
      </c>
      <c r="B42" s="3">
        <f t="shared" si="5"/>
        <v>4.9716881824460053</v>
      </c>
      <c r="C42" s="3">
        <f t="shared" si="0"/>
        <v>159.70828223155857</v>
      </c>
      <c r="D42" s="3">
        <f t="shared" si="6"/>
        <v>3.0999999999999992</v>
      </c>
    </row>
    <row r="43" spans="1:4" x14ac:dyDescent="0.25">
      <c r="C43" s="3"/>
    </row>
    <row r="44" spans="1:4" x14ac:dyDescent="0.25">
      <c r="B44" s="1" t="s">
        <v>16</v>
      </c>
      <c r="C44" s="3">
        <f>SUM(C11:C42) *2.2/1000</f>
        <v>6.9061813244403298</v>
      </c>
    </row>
    <row r="45" spans="1:4" x14ac:dyDescent="0.25">
      <c r="C45" s="3"/>
    </row>
    <row r="46" spans="1:4" x14ac:dyDescent="0.25">
      <c r="C46" s="3"/>
    </row>
    <row r="47" spans="1:4" x14ac:dyDescent="0.25">
      <c r="C47" s="3"/>
    </row>
    <row r="48" spans="1:4" x14ac:dyDescent="0.25">
      <c r="C48" s="3"/>
    </row>
    <row r="49" spans="3:3" x14ac:dyDescent="0.25">
      <c r="C49" s="3"/>
    </row>
    <row r="50" spans="3:3" x14ac:dyDescent="0.25">
      <c r="C50" s="3"/>
    </row>
    <row r="51" spans="3:3" x14ac:dyDescent="0.25">
      <c r="C51" s="3"/>
    </row>
    <row r="52" spans="3:3" x14ac:dyDescent="0.25">
      <c r="C52" s="3"/>
    </row>
  </sheetData>
  <sheetProtection algorithmName="SHA-512" hashValue="25xITgbrAH9+H4RX3KqnoyECxaf/DuuVLTFd6TEjmfFOG396ITSUzzaJTy37AK10v4o4GVkXerMrQl8T8SzKSg==" saltValue="/GtkNg/EdtXNCPxwh1WNZ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31" workbookViewId="0">
      <selection activeCell="H8" sqref="H8"/>
    </sheetView>
  </sheetViews>
  <sheetFormatPr defaultRowHeight="15" x14ac:dyDescent="0.25"/>
  <cols>
    <col min="1" max="3" width="20.7109375" style="1" customWidth="1"/>
    <col min="4" max="4" width="18.42578125" style="1" customWidth="1"/>
    <col min="5" max="5" width="16.7109375" style="1" customWidth="1"/>
    <col min="6" max="6" width="20" customWidth="1"/>
    <col min="7" max="7" width="18.5703125" customWidth="1"/>
    <col min="8" max="8" width="15.7109375" customWidth="1"/>
  </cols>
  <sheetData>
    <row r="1" spans="1:8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  <c r="F1" s="1" t="s">
        <v>19</v>
      </c>
      <c r="G1" s="1" t="s">
        <v>6</v>
      </c>
      <c r="H1" s="1" t="s">
        <v>8</v>
      </c>
    </row>
    <row r="2" spans="1:8" ht="15" customHeight="1" x14ac:dyDescent="0.25">
      <c r="A2" s="1">
        <v>3.5649999999999999E-4</v>
      </c>
      <c r="B2" s="1">
        <v>3.1389999999999998</v>
      </c>
      <c r="C2" s="4">
        <v>44043</v>
      </c>
      <c r="D2" s="4">
        <v>44074</v>
      </c>
      <c r="E2" s="5">
        <v>3.1</v>
      </c>
      <c r="F2" s="5">
        <v>4</v>
      </c>
      <c r="G2" s="5">
        <v>2</v>
      </c>
      <c r="H2" s="5">
        <v>400</v>
      </c>
    </row>
    <row r="3" spans="1:8" ht="15" customHeight="1" x14ac:dyDescent="0.25"/>
    <row r="4" spans="1:8" ht="15" customHeight="1" x14ac:dyDescent="0.25">
      <c r="A4" s="2"/>
      <c r="C4" s="2" t="s">
        <v>4</v>
      </c>
      <c r="D4" s="1">
        <f>D2-C2</f>
        <v>31</v>
      </c>
    </row>
    <row r="5" spans="1:8" x14ac:dyDescent="0.25">
      <c r="A5" s="2"/>
      <c r="C5" s="2" t="s">
        <v>9</v>
      </c>
      <c r="D5" s="1">
        <f>A2*E2^B2</f>
        <v>1.2429220456115025E-2</v>
      </c>
    </row>
    <row r="6" spans="1:8" x14ac:dyDescent="0.25">
      <c r="A6" s="2"/>
      <c r="C6" s="2" t="s">
        <v>10</v>
      </c>
      <c r="D6" s="1">
        <f>A2*F2^B2</f>
        <v>2.766469247971258E-2</v>
      </c>
    </row>
    <row r="7" spans="1:8" x14ac:dyDescent="0.25">
      <c r="A7" s="2"/>
      <c r="C7" s="2" t="s">
        <v>11</v>
      </c>
      <c r="D7" s="1">
        <f>D6/D5</f>
        <v>2.2257785657106024</v>
      </c>
    </row>
    <row r="8" spans="1:8" x14ac:dyDescent="0.25">
      <c r="A8" s="2"/>
      <c r="C8" s="2" t="s">
        <v>5</v>
      </c>
      <c r="D8" s="1">
        <f>(D7^(1/D4))-1</f>
        <v>2.6145855352188052E-2</v>
      </c>
    </row>
    <row r="9" spans="1:8" x14ac:dyDescent="0.25">
      <c r="A9" s="2"/>
      <c r="C9" s="2"/>
    </row>
    <row r="10" spans="1:8" x14ac:dyDescent="0.25">
      <c r="A10" s="2" t="s">
        <v>7</v>
      </c>
      <c r="B10" s="1" t="s">
        <v>13</v>
      </c>
      <c r="C10" s="2" t="s">
        <v>15</v>
      </c>
      <c r="D10" s="1" t="s">
        <v>14</v>
      </c>
    </row>
    <row r="11" spans="1:8" x14ac:dyDescent="0.25">
      <c r="A11" s="2">
        <f>C2</f>
        <v>44043</v>
      </c>
      <c r="B11" s="3">
        <f>$H$2*D5</f>
        <v>4.9716881824460106</v>
      </c>
      <c r="C11" s="3">
        <f>($D$8*B11*$G$2)*16</f>
        <v>4.1596492823813156</v>
      </c>
      <c r="D11" s="3">
        <f>((B11/$H$2)/$A$2)^(1/$B$2)</f>
        <v>3.1</v>
      </c>
    </row>
    <row r="12" spans="1:8" x14ac:dyDescent="0.25">
      <c r="A12" s="2">
        <f>A11+1</f>
        <v>44044</v>
      </c>
      <c r="B12" s="3">
        <f>B11+ (C11/$G$2)/16</f>
        <v>5.1016772225204265</v>
      </c>
      <c r="C12" s="3">
        <f t="shared" ref="C12:C42" si="0">($D$8*B12*$G$2)*16</f>
        <v>4.2684068708342906</v>
      </c>
      <c r="D12" s="3">
        <f t="shared" ref="D12:D42" si="1">((B12/$H$2)/$A$2)^(1/$B$2)</f>
        <v>3.125594303178997</v>
      </c>
    </row>
    <row r="13" spans="1:8" x14ac:dyDescent="0.25">
      <c r="A13" s="2">
        <f t="shared" ref="A13:A42" si="2">A12+1</f>
        <v>44045</v>
      </c>
      <c r="B13" s="3">
        <f t="shared" ref="B13:B42" si="3">B12+ (C12/$G$2)/16</f>
        <v>5.2350649372339984</v>
      </c>
      <c r="C13" s="3">
        <f t="shared" si="0"/>
        <v>4.3800080194634097</v>
      </c>
      <c r="D13" s="3">
        <f t="shared" si="1"/>
        <v>3.1513999187306454</v>
      </c>
    </row>
    <row r="14" spans="1:8" x14ac:dyDescent="0.25">
      <c r="A14" s="2">
        <f t="shared" si="2"/>
        <v>44046</v>
      </c>
      <c r="B14" s="3">
        <f t="shared" si="3"/>
        <v>5.3719401878422302</v>
      </c>
      <c r="C14" s="3">
        <f t="shared" si="0"/>
        <v>4.4945270755817237</v>
      </c>
      <c r="D14" s="3">
        <f t="shared" si="1"/>
        <v>3.1774185912978266</v>
      </c>
    </row>
    <row r="15" spans="1:8" x14ac:dyDescent="0.25">
      <c r="A15" s="2">
        <f t="shared" si="2"/>
        <v>44047</v>
      </c>
      <c r="B15" s="3">
        <f t="shared" si="3"/>
        <v>5.5123941589541587</v>
      </c>
      <c r="C15" s="3">
        <f t="shared" si="0"/>
        <v>4.6120403303763755</v>
      </c>
      <c r="D15" s="3">
        <f t="shared" si="1"/>
        <v>3.2036520799275872</v>
      </c>
    </row>
    <row r="16" spans="1:8" x14ac:dyDescent="0.25">
      <c r="A16" s="2">
        <f t="shared" si="2"/>
        <v>44048</v>
      </c>
      <c r="B16" s="3">
        <f t="shared" si="3"/>
        <v>5.6565204192784204</v>
      </c>
      <c r="C16" s="3">
        <f t="shared" si="0"/>
        <v>4.7326260697328539</v>
      </c>
      <c r="D16" s="3">
        <f t="shared" si="1"/>
        <v>3.2301021581900677</v>
      </c>
    </row>
    <row r="17" spans="1:4" x14ac:dyDescent="0.25">
      <c r="A17" s="2">
        <f t="shared" si="2"/>
        <v>44049</v>
      </c>
      <c r="B17" s="3">
        <f t="shared" si="3"/>
        <v>5.8044149839575718</v>
      </c>
      <c r="C17" s="3">
        <f t="shared" si="0"/>
        <v>4.8563646263880837</v>
      </c>
      <c r="D17" s="3">
        <f t="shared" si="1"/>
        <v>3.2567706142984059</v>
      </c>
    </row>
    <row r="18" spans="1:4" x14ac:dyDescent="0.25">
      <c r="A18" s="2">
        <f t="shared" si="2"/>
        <v>44050</v>
      </c>
      <c r="B18" s="3">
        <f t="shared" si="3"/>
        <v>5.9561763785321995</v>
      </c>
      <c r="C18" s="3">
        <f t="shared" si="0"/>
        <v>4.9833384334471091</v>
      </c>
      <c r="D18" s="3">
        <f t="shared" si="1"/>
        <v>3.2836592512296332</v>
      </c>
    </row>
    <row r="19" spans="1:4" x14ac:dyDescent="0.25">
      <c r="A19" s="2">
        <f t="shared" si="2"/>
        <v>44051</v>
      </c>
      <c r="B19" s="3">
        <f t="shared" si="3"/>
        <v>6.1119057045774214</v>
      </c>
      <c r="C19" s="3">
        <f t="shared" si="0"/>
        <v>5.1136320792990162</v>
      </c>
      <c r="D19" s="3">
        <f t="shared" si="1"/>
        <v>3.3107698868465656</v>
      </c>
    </row>
    <row r="20" spans="1:4" x14ac:dyDescent="0.25">
      <c r="A20" s="2">
        <f t="shared" si="2"/>
        <v>44052</v>
      </c>
      <c r="B20" s="3">
        <f t="shared" si="3"/>
        <v>6.2717067070555155</v>
      </c>
      <c r="C20" s="3">
        <f t="shared" si="0"/>
        <v>5.2473323639686766</v>
      </c>
      <c r="D20" s="3">
        <f t="shared" si="1"/>
        <v>3.3381043540207092</v>
      </c>
    </row>
    <row r="21" spans="1:4" x14ac:dyDescent="0.25">
      <c r="A21" s="2">
        <f t="shared" si="2"/>
        <v>44053</v>
      </c>
      <c r="B21" s="3">
        <f t="shared" si="3"/>
        <v>6.4356858434295363</v>
      </c>
      <c r="C21" s="3">
        <f t="shared" si="0"/>
        <v>5.3845283569418569</v>
      </c>
      <c r="D21" s="3">
        <f t="shared" si="1"/>
        <v>3.3656645007561723</v>
      </c>
    </row>
    <row r="22" spans="1:4" x14ac:dyDescent="0.25">
      <c r="A22" s="2">
        <f t="shared" si="2"/>
        <v>44054</v>
      </c>
      <c r="B22" s="3">
        <f t="shared" si="3"/>
        <v>6.6039523545839689</v>
      </c>
      <c r="C22" s="3">
        <f t="shared" si="0"/>
        <v>5.5253114565022132</v>
      </c>
      <c r="D22" s="3">
        <f t="shared" si="1"/>
        <v>3.3934521903146049</v>
      </c>
    </row>
    <row r="23" spans="1:4" x14ac:dyDescent="0.25">
      <c r="A23" s="2">
        <f t="shared" si="2"/>
        <v>44055</v>
      </c>
      <c r="B23" s="3">
        <f t="shared" si="3"/>
        <v>6.7766183375996629</v>
      </c>
      <c r="C23" s="3">
        <f t="shared" si="0"/>
        <v>5.6697754506197073</v>
      </c>
      <c r="D23" s="3">
        <f t="shared" si="1"/>
        <v>3.4214693013411672</v>
      </c>
    </row>
    <row r="24" spans="1:4" x14ac:dyDescent="0.25">
      <c r="A24" s="2">
        <f t="shared" si="2"/>
        <v>44056</v>
      </c>
      <c r="B24" s="3">
        <f t="shared" si="3"/>
        <v>6.9537988204315289</v>
      </c>
      <c r="C24" s="3">
        <f t="shared" si="0"/>
        <v>5.8180165794309966</v>
      </c>
      <c r="D24" s="3">
        <f t="shared" si="1"/>
        <v>3.4497177279915405</v>
      </c>
    </row>
    <row r="25" spans="1:4" x14ac:dyDescent="0.25">
      <c r="A25" s="2">
        <f t="shared" si="2"/>
        <v>44057</v>
      </c>
      <c r="B25" s="3">
        <f t="shared" si="3"/>
        <v>7.1356118385387477</v>
      </c>
      <c r="C25" s="3">
        <f t="shared" si="0"/>
        <v>5.9701335993534315</v>
      </c>
      <c r="D25" s="3">
        <f t="shared" si="1"/>
        <v>3.4781993800599857</v>
      </c>
    </row>
    <row r="26" spans="1:4" x14ac:dyDescent="0.25">
      <c r="A26" s="2">
        <f t="shared" si="2"/>
        <v>44058</v>
      </c>
      <c r="B26" s="3">
        <f t="shared" si="3"/>
        <v>7.3221785135185424</v>
      </c>
      <c r="C26" s="3">
        <f t="shared" si="0"/>
        <v>6.1262278488753648</v>
      </c>
      <c r="D26" s="3">
        <f t="shared" si="1"/>
        <v>3.506916183108455</v>
      </c>
    </row>
    <row r="27" spans="1:4" x14ac:dyDescent="0.25">
      <c r="A27" s="2">
        <f t="shared" si="2"/>
        <v>44059</v>
      </c>
      <c r="B27" s="3">
        <f t="shared" si="3"/>
        <v>7.5136231337958979</v>
      </c>
      <c r="C27" s="3">
        <f t="shared" si="0"/>
        <v>6.2864033160666057</v>
      </c>
      <c r="D27" s="3">
        <f t="shared" si="1"/>
        <v>3.5358700785967798</v>
      </c>
    </row>
    <row r="28" spans="1:4" x14ac:dyDescent="0.25">
      <c r="A28" s="2">
        <f t="shared" si="2"/>
        <v>44060</v>
      </c>
      <c r="B28" s="3">
        <f t="shared" si="3"/>
        <v>7.7100732374229795</v>
      </c>
      <c r="C28" s="3">
        <f t="shared" si="0"/>
        <v>6.4507667078539992</v>
      </c>
      <c r="D28" s="3">
        <f t="shared" si="1"/>
        <v>3.5650630240139258</v>
      </c>
    </row>
    <row r="29" spans="1:4" x14ac:dyDescent="0.25">
      <c r="A29" s="2">
        <f t="shared" si="2"/>
        <v>44061</v>
      </c>
      <c r="B29" s="3">
        <f t="shared" si="3"/>
        <v>7.911659697043417</v>
      </c>
      <c r="C29" s="3">
        <f t="shared" si="0"/>
        <v>6.6194275211082605</v>
      </c>
      <c r="D29" s="3">
        <f t="shared" si="1"/>
        <v>3.5944969930103272</v>
      </c>
    </row>
    <row r="30" spans="1:4" x14ac:dyDescent="0.25">
      <c r="A30" s="2">
        <f t="shared" si="2"/>
        <v>44062</v>
      </c>
      <c r="B30" s="3">
        <f t="shared" si="3"/>
        <v>8.1185168070780502</v>
      </c>
      <c r="C30" s="3">
        <f t="shared" si="0"/>
        <v>6.7924981155894493</v>
      </c>
      <c r="D30" s="3">
        <f t="shared" si="1"/>
        <v>3.6241739755313271</v>
      </c>
    </row>
    <row r="31" spans="1:4" x14ac:dyDescent="0.25">
      <c r="A31" s="2">
        <f t="shared" si="2"/>
        <v>44063</v>
      </c>
      <c r="B31" s="3">
        <f t="shared" si="3"/>
        <v>8.3307823731902211</v>
      </c>
      <c r="C31" s="3">
        <f t="shared" si="0"/>
        <v>6.9700937887996615</v>
      </c>
      <c r="D31" s="3">
        <f t="shared" si="1"/>
        <v>3.6540959779517075</v>
      </c>
    </row>
    <row r="32" spans="1:4" x14ac:dyDescent="0.25">
      <c r="A32" s="2">
        <f t="shared" si="2"/>
        <v>44064</v>
      </c>
      <c r="B32" s="3">
        <f t="shared" si="3"/>
        <v>8.5485978040902104</v>
      </c>
      <c r="C32" s="3">
        <f t="shared" si="0"/>
        <v>7.1523328527928021</v>
      </c>
      <c r="D32" s="3">
        <f t="shared" si="1"/>
        <v>3.6842650232113376</v>
      </c>
    </row>
    <row r="33" spans="1:4" x14ac:dyDescent="0.25">
      <c r="A33" s="2">
        <f t="shared" si="2"/>
        <v>44065</v>
      </c>
      <c r="B33" s="3">
        <f t="shared" si="3"/>
        <v>8.7721082057399862</v>
      </c>
      <c r="C33" s="3">
        <f t="shared" si="0"/>
        <v>7.3393367129926252</v>
      </c>
      <c r="D33" s="3">
        <f t="shared" si="1"/>
        <v>3.7146831509519327</v>
      </c>
    </row>
    <row r="34" spans="1:4" x14ac:dyDescent="0.25">
      <c r="A34" s="2">
        <f t="shared" si="2"/>
        <v>44066</v>
      </c>
      <c r="B34" s="3">
        <f t="shared" si="3"/>
        <v>9.001462478021006</v>
      </c>
      <c r="C34" s="3">
        <f t="shared" si="0"/>
        <v>7.531229949071534</v>
      </c>
      <c r="D34" s="3">
        <f t="shared" si="1"/>
        <v>3.7453524176549564</v>
      </c>
    </row>
    <row r="35" spans="1:4" x14ac:dyDescent="0.25">
      <c r="A35" s="2">
        <f t="shared" si="2"/>
        <v>44067</v>
      </c>
      <c r="B35" s="3">
        <f t="shared" si="3"/>
        <v>9.2368134139294913</v>
      </c>
      <c r="C35" s="3">
        <f t="shared" si="0"/>
        <v>7.7281403979440251</v>
      </c>
      <c r="D35" s="3">
        <f t="shared" si="1"/>
        <v>3.776274896780651</v>
      </c>
    </row>
    <row r="36" spans="1:4" x14ac:dyDescent="0.25">
      <c r="A36" s="2">
        <f t="shared" si="2"/>
        <v>44068</v>
      </c>
      <c r="B36" s="3">
        <f t="shared" si="3"/>
        <v>9.4783178013652414</v>
      </c>
      <c r="C36" s="3">
        <f t="shared" si="0"/>
        <v>7.9301992389300704</v>
      </c>
      <c r="D36" s="3">
        <f t="shared" si="1"/>
        <v>3.8074526789082124</v>
      </c>
    </row>
    <row r="37" spans="1:4" x14ac:dyDescent="0.25">
      <c r="A37" s="2">
        <f t="shared" si="2"/>
        <v>44069</v>
      </c>
      <c r="B37" s="3">
        <f t="shared" si="3"/>
        <v>9.7261365275818061</v>
      </c>
      <c r="C37" s="3">
        <f t="shared" si="0"/>
        <v>8.1375410811451676</v>
      </c>
      <c r="D37" s="3">
        <f t="shared" si="1"/>
        <v>3.8388878718771355</v>
      </c>
    </row>
    <row r="38" spans="1:4" x14ac:dyDescent="0.25">
      <c r="A38" s="2">
        <f t="shared" si="2"/>
        <v>44070</v>
      </c>
      <c r="B38" s="3">
        <f t="shared" si="3"/>
        <v>9.9804346863675928</v>
      </c>
      <c r="C38" s="3">
        <f t="shared" si="0"/>
        <v>8.350304053175277</v>
      </c>
      <c r="D38" s="3">
        <f t="shared" si="1"/>
        <v>3.8705826009297155</v>
      </c>
    </row>
    <row r="39" spans="1:4" x14ac:dyDescent="0.25">
      <c r="A39" s="2">
        <f t="shared" si="2"/>
        <v>44071</v>
      </c>
      <c r="B39" s="3">
        <f t="shared" si="3"/>
        <v>10.241381688029319</v>
      </c>
      <c r="C39" s="3">
        <f t="shared" si="0"/>
        <v>8.568629895096386</v>
      </c>
      <c r="D39" s="3">
        <f t="shared" si="1"/>
        <v>3.9025390088547316</v>
      </c>
    </row>
    <row r="40" spans="1:4" x14ac:dyDescent="0.25">
      <c r="A40" s="2">
        <f t="shared" si="2"/>
        <v>44072</v>
      </c>
      <c r="B40" s="3">
        <f t="shared" si="3"/>
        <v>10.509151372251081</v>
      </c>
      <c r="C40" s="3">
        <f t="shared" si="0"/>
        <v>8.79266405290001</v>
      </c>
      <c r="D40" s="3">
        <f t="shared" si="1"/>
        <v>3.9347592561323084</v>
      </c>
    </row>
    <row r="41" spans="1:4" x14ac:dyDescent="0.25">
      <c r="A41" s="2">
        <f t="shared" si="2"/>
        <v>44073</v>
      </c>
      <c r="B41" s="3">
        <f t="shared" si="3"/>
        <v>10.783922123904206</v>
      </c>
      <c r="C41" s="3">
        <f t="shared" si="0"/>
        <v>9.0225557753875183</v>
      </c>
      <c r="D41" s="3">
        <f t="shared" si="1"/>
        <v>3.9672455210799904</v>
      </c>
    </row>
    <row r="42" spans="1:4" x14ac:dyDescent="0.25">
      <c r="A42" s="2">
        <f t="shared" si="2"/>
        <v>44074</v>
      </c>
      <c r="B42" s="3">
        <f t="shared" si="3"/>
        <v>11.065876991885066</v>
      </c>
      <c r="C42" s="3">
        <f t="shared" si="0"/>
        <v>9.2584582135978479</v>
      </c>
      <c r="D42" s="3">
        <f t="shared" si="1"/>
        <v>4.0000000000000044</v>
      </c>
    </row>
    <row r="43" spans="1:4" x14ac:dyDescent="0.25">
      <c r="C43" s="3"/>
    </row>
    <row r="44" spans="1:4" x14ac:dyDescent="0.25">
      <c r="B44" s="1" t="s">
        <v>16</v>
      </c>
      <c r="C44" s="3">
        <f>SUM(C11:C42)/16</f>
        <v>12.76703125722798</v>
      </c>
    </row>
    <row r="45" spans="1:4" x14ac:dyDescent="0.25">
      <c r="C45" s="3"/>
    </row>
    <row r="46" spans="1:4" x14ac:dyDescent="0.25">
      <c r="C46" s="3"/>
    </row>
    <row r="47" spans="1:4" x14ac:dyDescent="0.25">
      <c r="C47" s="3"/>
    </row>
    <row r="48" spans="1:4" x14ac:dyDescent="0.25">
      <c r="C48" s="3"/>
    </row>
    <row r="49" spans="3:3" x14ac:dyDescent="0.25">
      <c r="C49" s="3"/>
    </row>
    <row r="50" spans="3:3" x14ac:dyDescent="0.25">
      <c r="C50" s="3"/>
    </row>
    <row r="51" spans="3:3" x14ac:dyDescent="0.25">
      <c r="C51" s="3"/>
    </row>
    <row r="52" spans="3:3" x14ac:dyDescent="0.25">
      <c r="C52" s="3"/>
    </row>
  </sheetData>
  <sheetProtection algorithmName="SHA-512" hashValue="Evs0DVxknoZ4XWojNrlP1dz3KNOLn6TJ0A1wrGQtB0JIyTyGs+bkdVCD6AEEHh4Ru46Jltgnjm6NEnTxrI/Z5w==" saltValue="SVsf3MGkyH1U4tdeNlIxV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28" workbookViewId="0">
      <selection activeCell="F6" sqref="F6"/>
    </sheetView>
  </sheetViews>
  <sheetFormatPr defaultRowHeight="15" x14ac:dyDescent="0.25"/>
  <cols>
    <col min="1" max="3" width="20.7109375" style="1" customWidth="1"/>
    <col min="4" max="4" width="18.42578125" style="1" customWidth="1"/>
    <col min="5" max="5" width="16.7109375" style="1" customWidth="1"/>
    <col min="6" max="6" width="20" customWidth="1"/>
    <col min="7" max="7" width="18.5703125" customWidth="1"/>
    <col min="8" max="8" width="15.7109375" customWidth="1"/>
  </cols>
  <sheetData>
    <row r="1" spans="1:8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  <c r="F1" s="1" t="s">
        <v>19</v>
      </c>
      <c r="G1" s="1" t="s">
        <v>6</v>
      </c>
      <c r="H1" s="1" t="s">
        <v>8</v>
      </c>
    </row>
    <row r="2" spans="1:8" ht="15" customHeight="1" x14ac:dyDescent="0.25">
      <c r="A2" s="1">
        <v>3.5649999999999999E-4</v>
      </c>
      <c r="B2" s="1">
        <v>3.1389999999999998</v>
      </c>
      <c r="C2" s="4">
        <v>44074</v>
      </c>
      <c r="D2" s="4">
        <v>44104</v>
      </c>
      <c r="E2" s="5">
        <v>4</v>
      </c>
      <c r="F2" s="5">
        <v>5</v>
      </c>
      <c r="G2" s="5">
        <v>2</v>
      </c>
      <c r="H2" s="5">
        <v>400</v>
      </c>
    </row>
    <row r="3" spans="1:8" ht="15" customHeight="1" x14ac:dyDescent="0.25"/>
    <row r="4" spans="1:8" ht="15" customHeight="1" x14ac:dyDescent="0.25">
      <c r="A4" s="2"/>
      <c r="C4" s="2" t="s">
        <v>4</v>
      </c>
      <c r="D4" s="1">
        <f>D2-C2</f>
        <v>30</v>
      </c>
    </row>
    <row r="5" spans="1:8" x14ac:dyDescent="0.25">
      <c r="A5" s="2"/>
      <c r="C5" s="2" t="s">
        <v>9</v>
      </c>
      <c r="D5" s="1">
        <f>A2*E2^B2</f>
        <v>2.766469247971258E-2</v>
      </c>
    </row>
    <row r="6" spans="1:8" x14ac:dyDescent="0.25">
      <c r="A6" s="2"/>
      <c r="C6" s="2" t="s">
        <v>10</v>
      </c>
      <c r="D6" s="1">
        <f>A2*F2^B2</f>
        <v>5.5734791114599655E-2</v>
      </c>
    </row>
    <row r="7" spans="1:8" x14ac:dyDescent="0.25">
      <c r="A7" s="2"/>
      <c r="C7" s="2" t="s">
        <v>11</v>
      </c>
      <c r="D7" s="1">
        <f>D6/D5</f>
        <v>2.0146542801974681</v>
      </c>
    </row>
    <row r="8" spans="1:8" x14ac:dyDescent="0.25">
      <c r="A8" s="2"/>
      <c r="C8" s="2" t="s">
        <v>5</v>
      </c>
      <c r="D8" s="1">
        <f>(D7^(1/D4))-1</f>
        <v>2.3622957847261761E-2</v>
      </c>
    </row>
    <row r="9" spans="1:8" x14ac:dyDescent="0.25">
      <c r="A9" s="2"/>
      <c r="C9" s="2"/>
    </row>
    <row r="10" spans="1:8" x14ac:dyDescent="0.25">
      <c r="A10" s="2" t="s">
        <v>7</v>
      </c>
      <c r="B10" s="1" t="s">
        <v>13</v>
      </c>
      <c r="C10" s="2" t="s">
        <v>17</v>
      </c>
      <c r="D10" s="1" t="s">
        <v>14</v>
      </c>
    </row>
    <row r="11" spans="1:8" x14ac:dyDescent="0.25">
      <c r="A11" s="2">
        <f>C2</f>
        <v>44074</v>
      </c>
      <c r="B11" s="3">
        <f>$H$2*D5</f>
        <v>11.065876991885032</v>
      </c>
      <c r="C11" s="3">
        <f>($D$8*B11*$G$2)</f>
        <v>0.52281749144456779</v>
      </c>
      <c r="D11" s="3">
        <f>((B11/$H$2)/$A$2)^(1/$B$2)</f>
        <v>4</v>
      </c>
    </row>
    <row r="12" spans="1:8" x14ac:dyDescent="0.25">
      <c r="A12" s="2">
        <f>A11+1</f>
        <v>44075</v>
      </c>
      <c r="B12" s="3">
        <f>B11+ (C11/$G$2)</f>
        <v>11.327285737607315</v>
      </c>
      <c r="C12" s="3">
        <f t="shared" ref="C12:C41" si="0">($D$8*B12*$G$2)</f>
        <v>0.53516798700677393</v>
      </c>
      <c r="D12" s="3">
        <f t="shared" ref="D12:D41" si="1">((B12/$H$2)/$A$2)^(1/$B$2)</f>
        <v>4.0298633995750581</v>
      </c>
    </row>
    <row r="13" spans="1:8" x14ac:dyDescent="0.25">
      <c r="A13" s="2">
        <f t="shared" ref="A13:A41" si="2">A12+1</f>
        <v>44076</v>
      </c>
      <c r="B13" s="3">
        <f t="shared" ref="B13:B41" si="3">B12+ (C12/$G$2)</f>
        <v>11.594869731110702</v>
      </c>
      <c r="C13" s="3">
        <f t="shared" si="0"/>
        <v>0.54781023780503879</v>
      </c>
      <c r="D13" s="3">
        <f t="shared" si="1"/>
        <v>4.0599497548086623</v>
      </c>
    </row>
    <row r="14" spans="1:8" x14ac:dyDescent="0.25">
      <c r="A14" s="2">
        <f t="shared" si="2"/>
        <v>44077</v>
      </c>
      <c r="B14" s="3">
        <f t="shared" si="3"/>
        <v>11.868774850013221</v>
      </c>
      <c r="C14" s="3">
        <f t="shared" si="0"/>
        <v>0.56075113596100568</v>
      </c>
      <c r="D14" s="3">
        <f t="shared" si="1"/>
        <v>4.0902607302542915</v>
      </c>
    </row>
    <row r="15" spans="1:8" x14ac:dyDescent="0.25">
      <c r="A15" s="2">
        <f t="shared" si="2"/>
        <v>44078</v>
      </c>
      <c r="B15" s="3">
        <f t="shared" si="3"/>
        <v>12.149150417993724</v>
      </c>
      <c r="C15" s="3">
        <f t="shared" si="0"/>
        <v>0.57399773640861662</v>
      </c>
      <c r="D15" s="3">
        <f t="shared" si="1"/>
        <v>4.1207980028927302</v>
      </c>
    </row>
    <row r="16" spans="1:8" x14ac:dyDescent="0.25">
      <c r="A16" s="2">
        <f t="shared" si="2"/>
        <v>44079</v>
      </c>
      <c r="B16" s="3">
        <f t="shared" si="3"/>
        <v>12.436149286198033</v>
      </c>
      <c r="C16" s="3">
        <f t="shared" si="0"/>
        <v>0.58755726074022108</v>
      </c>
      <c r="D16" s="3">
        <f t="shared" si="1"/>
        <v>4.1515632622248537</v>
      </c>
    </row>
    <row r="17" spans="1:4" x14ac:dyDescent="0.25">
      <c r="A17" s="2">
        <f t="shared" si="2"/>
        <v>44080</v>
      </c>
      <c r="B17" s="3">
        <f t="shared" si="3"/>
        <v>12.729927916568144</v>
      </c>
      <c r="C17" s="3">
        <f t="shared" si="0"/>
        <v>0.60143710114353999</v>
      </c>
      <c r="D17" s="3">
        <f t="shared" si="1"/>
        <v>4.1825582103650927</v>
      </c>
    </row>
    <row r="18" spans="1:4" x14ac:dyDescent="0.25">
      <c r="A18" s="2">
        <f t="shared" si="2"/>
        <v>44081</v>
      </c>
      <c r="B18" s="3">
        <f t="shared" si="3"/>
        <v>13.030646467139913</v>
      </c>
      <c r="C18" s="3">
        <f t="shared" si="0"/>
        <v>0.61564482443163315</v>
      </c>
      <c r="D18" s="3">
        <f t="shared" si="1"/>
        <v>4.2137845621356114</v>
      </c>
    </row>
    <row r="19" spans="1:4" x14ac:dyDescent="0.25">
      <c r="A19" s="2">
        <f t="shared" si="2"/>
        <v>44082</v>
      </c>
      <c r="B19" s="3">
        <f t="shared" si="3"/>
        <v>13.33846887935573</v>
      </c>
      <c r="C19" s="3">
        <f t="shared" si="0"/>
        <v>0.63018817616806644</v>
      </c>
      <c r="D19" s="3">
        <f t="shared" si="1"/>
        <v>4.2452440451611793</v>
      </c>
    </row>
    <row r="20" spans="1:4" x14ac:dyDescent="0.25">
      <c r="A20" s="2">
        <f t="shared" si="2"/>
        <v>44083</v>
      </c>
      <c r="B20" s="3">
        <f t="shared" si="3"/>
        <v>13.653562967439763</v>
      </c>
      <c r="C20" s="3">
        <f t="shared" si="0"/>
        <v>0.64507508488952747</v>
      </c>
      <c r="D20" s="3">
        <f t="shared" si="1"/>
        <v>4.2769383999647514</v>
      </c>
    </row>
    <row r="21" spans="1:4" x14ac:dyDescent="0.25">
      <c r="A21" s="2">
        <f t="shared" si="2"/>
        <v>44084</v>
      </c>
      <c r="B21" s="3">
        <f t="shared" si="3"/>
        <v>13.976100509884526</v>
      </c>
      <c r="C21" s="3">
        <f t="shared" si="0"/>
        <v>0.66031366642819156</v>
      </c>
      <c r="D21" s="3">
        <f t="shared" si="1"/>
        <v>4.3088693800637659</v>
      </c>
    </row>
    <row r="22" spans="1:4" x14ac:dyDescent="0.25">
      <c r="A22" s="2">
        <f t="shared" si="2"/>
        <v>44085</v>
      </c>
      <c r="B22" s="3">
        <f t="shared" si="3"/>
        <v>14.306257343098622</v>
      </c>
      <c r="C22" s="3">
        <f t="shared" si="0"/>
        <v>0.67591222833619558</v>
      </c>
      <c r="D22" s="3">
        <f t="shared" si="1"/>
        <v>4.3410387520671625</v>
      </c>
    </row>
    <row r="23" spans="1:4" x14ac:dyDescent="0.25">
      <c r="A23" s="2">
        <f t="shared" si="2"/>
        <v>44086</v>
      </c>
      <c r="B23" s="3">
        <f t="shared" si="3"/>
        <v>14.644213457266719</v>
      </c>
      <c r="C23" s="3">
        <f t="shared" si="0"/>
        <v>0.69187927441463026</v>
      </c>
      <c r="D23" s="3">
        <f t="shared" si="1"/>
        <v>4.3734482957731124</v>
      </c>
    </row>
    <row r="24" spans="1:4" x14ac:dyDescent="0.25">
      <c r="A24" s="2">
        <f t="shared" si="2"/>
        <v>44087</v>
      </c>
      <c r="B24" s="3">
        <f t="shared" si="3"/>
        <v>14.990153094474035</v>
      </c>
      <c r="C24" s="3">
        <f t="shared" si="0"/>
        <v>0.70822350934952116</v>
      </c>
      <c r="D24" s="3">
        <f t="shared" si="1"/>
        <v>4.4060998042674946</v>
      </c>
    </row>
    <row r="25" spans="1:4" x14ac:dyDescent="0.25">
      <c r="A25" s="2">
        <f t="shared" si="2"/>
        <v>44088</v>
      </c>
      <c r="B25" s="3">
        <f t="shared" si="3"/>
        <v>15.344264849148797</v>
      </c>
      <c r="C25" s="3">
        <f t="shared" si="0"/>
        <v>0.72495384345732472</v>
      </c>
      <c r="D25" s="3">
        <f t="shared" si="1"/>
        <v>4.4389950840231025</v>
      </c>
    </row>
    <row r="26" spans="1:4" x14ac:dyDescent="0.25">
      <c r="A26" s="2">
        <f t="shared" si="2"/>
        <v>44089</v>
      </c>
      <c r="B26" s="3">
        <f t="shared" si="3"/>
        <v>15.706741770877459</v>
      </c>
      <c r="C26" s="3">
        <f t="shared" si="0"/>
        <v>0.7420793975425275</v>
      </c>
      <c r="D26" s="3">
        <f t="shared" si="1"/>
        <v>4.4721359549995787</v>
      </c>
    </row>
    <row r="27" spans="1:4" x14ac:dyDescent="0.25">
      <c r="A27" s="2">
        <f t="shared" si="2"/>
        <v>44090</v>
      </c>
      <c r="B27" s="3">
        <f t="shared" si="3"/>
        <v>16.077781469648723</v>
      </c>
      <c r="C27" s="3">
        <f t="shared" si="0"/>
        <v>0.75960950786999604</v>
      </c>
      <c r="D27" s="3">
        <f t="shared" si="1"/>
        <v>4.5055242507441138</v>
      </c>
    </row>
    <row r="28" spans="1:4" x14ac:dyDescent="0.25">
      <c r="A28" s="2">
        <f t="shared" si="2"/>
        <v>44091</v>
      </c>
      <c r="B28" s="3">
        <f t="shared" si="3"/>
        <v>16.457586223583721</v>
      </c>
      <c r="C28" s="3">
        <f t="shared" si="0"/>
        <v>0.77755373125478822</v>
      </c>
      <c r="D28" s="3">
        <f t="shared" si="1"/>
        <v>4.5391618184928859</v>
      </c>
    </row>
    <row r="29" spans="1:4" x14ac:dyDescent="0.25">
      <c r="A29" s="2">
        <f t="shared" si="2"/>
        <v>44092</v>
      </c>
      <c r="B29" s="3">
        <f t="shared" si="3"/>
        <v>16.846363089211117</v>
      </c>
      <c r="C29" s="3">
        <f t="shared" si="0"/>
        <v>0.7959218502722013</v>
      </c>
      <c r="D29" s="3">
        <f t="shared" si="1"/>
        <v>4.5730505192732638</v>
      </c>
    </row>
    <row r="30" spans="1:4" x14ac:dyDescent="0.25">
      <c r="A30" s="2">
        <f t="shared" si="2"/>
        <v>44093</v>
      </c>
      <c r="B30" s="3">
        <f t="shared" si="3"/>
        <v>17.244324014347217</v>
      </c>
      <c r="C30" s="3">
        <f t="shared" si="0"/>
        <v>0.81472387859089601</v>
      </c>
      <c r="D30" s="3">
        <f t="shared" si="1"/>
        <v>4.6071922280067614</v>
      </c>
    </row>
    <row r="31" spans="1:4" x14ac:dyDescent="0.25">
      <c r="A31" s="2">
        <f t="shared" si="2"/>
        <v>44094</v>
      </c>
      <c r="B31" s="3">
        <f t="shared" si="3"/>
        <v>17.651685953642666</v>
      </c>
      <c r="C31" s="3">
        <f t="shared" si="0"/>
        <v>0.83397006643200644</v>
      </c>
      <c r="D31" s="3">
        <f t="shared" si="1"/>
        <v>4.6415888336127784</v>
      </c>
    </row>
    <row r="32" spans="1:4" x14ac:dyDescent="0.25">
      <c r="A32" s="2">
        <f t="shared" si="2"/>
        <v>44095</v>
      </c>
      <c r="B32" s="3">
        <f t="shared" si="3"/>
        <v>18.06867098685867</v>
      </c>
      <c r="C32" s="3">
        <f t="shared" si="0"/>
        <v>0.85367090615720786</v>
      </c>
      <c r="D32" s="3">
        <f t="shared" si="1"/>
        <v>4.6762422391131064</v>
      </c>
    </row>
    <row r="33" spans="1:8" x14ac:dyDescent="0.25">
      <c r="A33" s="2">
        <f t="shared" si="2"/>
        <v>44096</v>
      </c>
      <c r="B33" s="3">
        <f t="shared" si="3"/>
        <v>18.495506439937273</v>
      </c>
      <c r="C33" s="3">
        <f t="shared" si="0"/>
        <v>0.87383713798879326</v>
      </c>
      <c r="D33" s="3">
        <f t="shared" si="1"/>
        <v>4.7111543617372069</v>
      </c>
    </row>
    <row r="34" spans="1:8" x14ac:dyDescent="0.25">
      <c r="A34" s="2">
        <f t="shared" si="2"/>
        <v>44097</v>
      </c>
      <c r="B34" s="3">
        <f t="shared" si="3"/>
        <v>18.93242500893167</v>
      </c>
      <c r="C34" s="3">
        <f t="shared" si="0"/>
        <v>0.89447975586487438</v>
      </c>
      <c r="D34" s="3">
        <f t="shared" si="1"/>
        <v>4.7463271330282923</v>
      </c>
    </row>
    <row r="35" spans="1:8" x14ac:dyDescent="0.25">
      <c r="A35" s="2">
        <f t="shared" si="2"/>
        <v>44098</v>
      </c>
      <c r="B35" s="3">
        <f t="shared" si="3"/>
        <v>19.379664886864106</v>
      </c>
      <c r="C35" s="3">
        <f t="shared" si="0"/>
        <v>0.91561001343289927</v>
      </c>
      <c r="D35" s="3">
        <f t="shared" si="1"/>
        <v>4.7817624989501857</v>
      </c>
    </row>
    <row r="36" spans="1:8" x14ac:dyDescent="0.25">
      <c r="A36" s="2">
        <f t="shared" si="2"/>
        <v>44099</v>
      </c>
      <c r="B36" s="3">
        <f t="shared" si="3"/>
        <v>19.837469893580554</v>
      </c>
      <c r="C36" s="3">
        <f t="shared" si="0"/>
        <v>0.93723943018475531</v>
      </c>
      <c r="D36" s="3">
        <f t="shared" si="1"/>
        <v>4.8174624199949809</v>
      </c>
    </row>
    <row r="37" spans="1:8" x14ac:dyDescent="0.25">
      <c r="A37" s="2">
        <f t="shared" si="2"/>
        <v>44100</v>
      </c>
      <c r="B37" s="3">
        <f t="shared" si="3"/>
        <v>20.306089608672931</v>
      </c>
      <c r="C37" s="3">
        <f t="shared" si="0"/>
        <v>0.95937979773680138</v>
      </c>
      <c r="D37" s="3">
        <f t="shared" si="1"/>
        <v>4.8534288712915155</v>
      </c>
    </row>
    <row r="38" spans="1:8" x14ac:dyDescent="0.25">
      <c r="A38" s="2">
        <f t="shared" si="2"/>
        <v>44101</v>
      </c>
      <c r="B38" s="3">
        <f t="shared" si="3"/>
        <v>20.785779507541331</v>
      </c>
      <c r="C38" s="3">
        <f t="shared" si="0"/>
        <v>0.98204318625825238</v>
      </c>
      <c r="D38" s="3">
        <f t="shared" si="1"/>
        <v>4.8896638427146426</v>
      </c>
    </row>
    <row r="39" spans="1:8" x14ac:dyDescent="0.25">
      <c r="A39" s="2">
        <f t="shared" si="2"/>
        <v>44102</v>
      </c>
      <c r="B39" s="3">
        <f t="shared" si="3"/>
        <v>21.276801100670458</v>
      </c>
      <c r="C39" s="3">
        <f t="shared" si="0"/>
        <v>1.0052419510514217</v>
      </c>
      <c r="D39" s="3">
        <f t="shared" si="1"/>
        <v>4.9261693389953196</v>
      </c>
    </row>
    <row r="40" spans="1:8" x14ac:dyDescent="0.25">
      <c r="A40" s="2">
        <f t="shared" si="2"/>
        <v>44103</v>
      </c>
      <c r="B40" s="3">
        <f t="shared" si="3"/>
        <v>21.77942207619617</v>
      </c>
      <c r="C40" s="3">
        <f t="shared" si="0"/>
        <v>1.0289887392874086</v>
      </c>
      <c r="D40" s="3">
        <f t="shared" si="1"/>
        <v>4.9629473798315242</v>
      </c>
    </row>
    <row r="41" spans="1:8" x14ac:dyDescent="0.25">
      <c r="A41" s="2">
        <f t="shared" si="2"/>
        <v>44104</v>
      </c>
      <c r="B41" s="3">
        <f t="shared" si="3"/>
        <v>22.293916445839873</v>
      </c>
      <c r="C41" s="3">
        <f t="shared" si="0"/>
        <v>1.053296496900902</v>
      </c>
      <c r="D41" s="3">
        <f t="shared" si="1"/>
        <v>4.9999999999999991</v>
      </c>
    </row>
    <row r="42" spans="1:8" s="1" customFormat="1" x14ac:dyDescent="0.25">
      <c r="C42" s="3"/>
      <c r="F42"/>
      <c r="G42"/>
      <c r="H42"/>
    </row>
    <row r="43" spans="1:8" s="1" customFormat="1" x14ac:dyDescent="0.25">
      <c r="B43" s="1" t="s">
        <v>16</v>
      </c>
      <c r="C43" s="3">
        <f>SUM(C11:C41)</f>
        <v>23.509375404810587</v>
      </c>
      <c r="F43"/>
      <c r="G43"/>
      <c r="H43"/>
    </row>
    <row r="44" spans="1:8" s="1" customFormat="1" x14ac:dyDescent="0.25">
      <c r="C44" s="3"/>
      <c r="F44"/>
      <c r="G44"/>
      <c r="H44"/>
    </row>
    <row r="45" spans="1:8" s="1" customFormat="1" x14ac:dyDescent="0.25">
      <c r="C45" s="3"/>
      <c r="F45"/>
      <c r="G45"/>
      <c r="H45"/>
    </row>
    <row r="46" spans="1:8" s="1" customFormat="1" x14ac:dyDescent="0.25">
      <c r="C46" s="3"/>
      <c r="F46"/>
      <c r="G46"/>
      <c r="H46"/>
    </row>
    <row r="47" spans="1:8" s="1" customFormat="1" x14ac:dyDescent="0.25">
      <c r="C47" s="3"/>
      <c r="F47"/>
      <c r="G47"/>
      <c r="H47"/>
    </row>
    <row r="48" spans="1:8" s="1" customFormat="1" x14ac:dyDescent="0.25">
      <c r="C48" s="3"/>
      <c r="F48"/>
      <c r="G48"/>
      <c r="H48"/>
    </row>
    <row r="49" spans="3:8" s="1" customFormat="1" x14ac:dyDescent="0.25">
      <c r="C49" s="3"/>
      <c r="F49"/>
      <c r="G49"/>
      <c r="H49"/>
    </row>
    <row r="50" spans="3:8" s="1" customFormat="1" x14ac:dyDescent="0.25">
      <c r="C50" s="3"/>
      <c r="F50"/>
      <c r="G50"/>
      <c r="H50"/>
    </row>
    <row r="51" spans="3:8" s="1" customFormat="1" x14ac:dyDescent="0.25">
      <c r="C51" s="3"/>
      <c r="F51"/>
      <c r="G51"/>
      <c r="H51"/>
    </row>
  </sheetData>
  <sheetProtection algorithmName="SHA-512" hashValue="6J3tis7DoCq2lyt3T0fMYUYvRPrZqP7mTWNzdYkG4YUOtapHZrS9FaNQBquCfOdzmsnN88PmkzKrDaiYyeY8Uw==" saltValue="yGqAt/PhHJjVRTBAV/RnU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A34" workbookViewId="0">
      <selection activeCell="F6" sqref="F6"/>
    </sheetView>
  </sheetViews>
  <sheetFormatPr defaultRowHeight="15" x14ac:dyDescent="0.25"/>
  <cols>
    <col min="1" max="3" width="20.7109375" style="1" customWidth="1"/>
    <col min="4" max="4" width="18.42578125" style="1" customWidth="1"/>
    <col min="5" max="5" width="16.7109375" style="1" customWidth="1"/>
    <col min="6" max="6" width="20" customWidth="1"/>
    <col min="7" max="7" width="18.5703125" customWidth="1"/>
    <col min="8" max="8" width="15.7109375" customWidth="1"/>
  </cols>
  <sheetData>
    <row r="1" spans="1:8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  <c r="F1" s="1" t="s">
        <v>19</v>
      </c>
      <c r="G1" s="1" t="s">
        <v>6</v>
      </c>
      <c r="H1" s="1" t="s">
        <v>8</v>
      </c>
    </row>
    <row r="2" spans="1:8" ht="15" customHeight="1" x14ac:dyDescent="0.25">
      <c r="A2" s="1">
        <v>3.5649999999999999E-4</v>
      </c>
      <c r="B2" s="1">
        <v>3.1389999999999998</v>
      </c>
      <c r="C2" s="4">
        <v>44104</v>
      </c>
      <c r="D2" s="4">
        <v>44135</v>
      </c>
      <c r="E2" s="5">
        <v>5</v>
      </c>
      <c r="F2" s="5">
        <v>6</v>
      </c>
      <c r="G2" s="5">
        <v>2</v>
      </c>
      <c r="H2" s="5">
        <v>400</v>
      </c>
    </row>
    <row r="3" spans="1:8" ht="15" customHeight="1" x14ac:dyDescent="0.25"/>
    <row r="4" spans="1:8" ht="15" customHeight="1" x14ac:dyDescent="0.25">
      <c r="A4" s="2"/>
      <c r="C4" s="2" t="s">
        <v>4</v>
      </c>
      <c r="D4" s="1">
        <f>D2-C2</f>
        <v>31</v>
      </c>
    </row>
    <row r="5" spans="1:8" x14ac:dyDescent="0.25">
      <c r="A5" s="2"/>
      <c r="C5" s="2" t="s">
        <v>9</v>
      </c>
      <c r="D5" s="1">
        <f>A2*E2^B2</f>
        <v>5.5734791114599655E-2</v>
      </c>
    </row>
    <row r="6" spans="1:8" x14ac:dyDescent="0.25">
      <c r="A6" s="2"/>
      <c r="C6" s="2" t="s">
        <v>10</v>
      </c>
      <c r="D6" s="1">
        <f>A2*F2^B2</f>
        <v>9.8781657509372844E-2</v>
      </c>
    </row>
    <row r="7" spans="1:8" x14ac:dyDescent="0.25">
      <c r="A7" s="2"/>
      <c r="C7" s="2" t="s">
        <v>11</v>
      </c>
      <c r="D7" s="1">
        <f>D6/D5</f>
        <v>1.7723518027772265</v>
      </c>
    </row>
    <row r="8" spans="1:8" x14ac:dyDescent="0.25">
      <c r="A8" s="2"/>
      <c r="C8" s="2" t="s">
        <v>5</v>
      </c>
      <c r="D8" s="1">
        <f>(D7^(1/D4))-1</f>
        <v>1.8632995526911111E-2</v>
      </c>
    </row>
    <row r="9" spans="1:8" x14ac:dyDescent="0.25">
      <c r="A9" s="2"/>
      <c r="C9" s="2"/>
    </row>
    <row r="10" spans="1:8" x14ac:dyDescent="0.25">
      <c r="A10" s="2" t="s">
        <v>7</v>
      </c>
      <c r="B10" s="1" t="s">
        <v>13</v>
      </c>
      <c r="C10" s="2" t="s">
        <v>17</v>
      </c>
      <c r="D10" s="1" t="s">
        <v>14</v>
      </c>
    </row>
    <row r="11" spans="1:8" x14ac:dyDescent="0.25">
      <c r="A11" s="2">
        <f>C2</f>
        <v>44104</v>
      </c>
      <c r="B11" s="3">
        <f>$H$2*D5</f>
        <v>22.293916445839862</v>
      </c>
      <c r="C11" s="3">
        <f>($D$8*B11*$G$2)</f>
        <v>0.83080489082532838</v>
      </c>
      <c r="D11" s="3">
        <f>((B11/$H$2)/$A$2)^(1/$B$2)</f>
        <v>4.9999999999999991</v>
      </c>
    </row>
    <row r="12" spans="1:8" x14ac:dyDescent="0.25">
      <c r="A12" s="2">
        <f>A11+1</f>
        <v>44105</v>
      </c>
      <c r="B12" s="3">
        <f>B11+ (C11/$G$2)</f>
        <v>22.709318891252526</v>
      </c>
      <c r="C12" s="3">
        <f t="shared" ref="C12:C42" si="0">($D$8*B12*$G$2)</f>
        <v>0.84628527463981262</v>
      </c>
      <c r="D12" s="3">
        <f t="shared" ref="D12:D42" si="1">((B12/$H$2)/$A$2)^(1/$B$2)</f>
        <v>5.0294933479051398</v>
      </c>
    </row>
    <row r="13" spans="1:8" x14ac:dyDescent="0.25">
      <c r="A13" s="2">
        <f t="shared" ref="A13:A42" si="2">A12+1</f>
        <v>44106</v>
      </c>
      <c r="B13" s="3">
        <f t="shared" ref="B13:B42" si="3">B12+ (C12/$G$2)</f>
        <v>23.132461528572431</v>
      </c>
      <c r="C13" s="3">
        <f t="shared" si="0"/>
        <v>0.86205410437666696</v>
      </c>
      <c r="D13" s="3">
        <f t="shared" si="1"/>
        <v>5.0591606673244085</v>
      </c>
    </row>
    <row r="14" spans="1:8" x14ac:dyDescent="0.25">
      <c r="A14" s="2">
        <f t="shared" si="2"/>
        <v>44107</v>
      </c>
      <c r="B14" s="3">
        <f t="shared" si="3"/>
        <v>23.563488580760765</v>
      </c>
      <c r="C14" s="3">
        <f t="shared" si="0"/>
        <v>0.87811675464747274</v>
      </c>
      <c r="D14" s="3">
        <f t="shared" si="1"/>
        <v>5.0890029844582889</v>
      </c>
    </row>
    <row r="15" spans="1:8" x14ac:dyDescent="0.25">
      <c r="A15" s="2">
        <f t="shared" si="2"/>
        <v>44108</v>
      </c>
      <c r="B15" s="3">
        <f t="shared" si="3"/>
        <v>24.002546958084501</v>
      </c>
      <c r="C15" s="3">
        <f t="shared" si="0"/>
        <v>0.89447870020892484</v>
      </c>
      <c r="D15" s="3">
        <f t="shared" si="1"/>
        <v>5.1190213315604733</v>
      </c>
    </row>
    <row r="16" spans="1:8" x14ac:dyDescent="0.25">
      <c r="A16" s="2">
        <f t="shared" si="2"/>
        <v>44109</v>
      </c>
      <c r="B16" s="3">
        <f t="shared" si="3"/>
        <v>24.449786308188962</v>
      </c>
      <c r="C16" s="3">
        <f t="shared" si="0"/>
        <v>0.91114551782883491</v>
      </c>
      <c r="D16" s="3">
        <f t="shared" si="1"/>
        <v>5.1492167469735826</v>
      </c>
    </row>
    <row r="17" spans="1:4" x14ac:dyDescent="0.25">
      <c r="A17" s="2">
        <f t="shared" si="2"/>
        <v>44110</v>
      </c>
      <c r="B17" s="3">
        <f t="shared" si="3"/>
        <v>24.90535906710338</v>
      </c>
      <c r="C17" s="3">
        <f t="shared" si="0"/>
        <v>0.92812288818690469</v>
      </c>
      <c r="D17" s="3">
        <f t="shared" si="1"/>
        <v>5.1795902751650766</v>
      </c>
    </row>
    <row r="18" spans="1:4" x14ac:dyDescent="0.25">
      <c r="A18" s="2">
        <f t="shared" si="2"/>
        <v>44111</v>
      </c>
      <c r="B18" s="3">
        <f t="shared" si="3"/>
        <v>25.369420511196832</v>
      </c>
      <c r="C18" s="3">
        <f t="shared" si="0"/>
        <v>0.94541659781091514</v>
      </c>
      <c r="D18" s="3">
        <f t="shared" si="1"/>
        <v>5.210142966763379</v>
      </c>
    </row>
    <row r="19" spans="1:4" x14ac:dyDescent="0.25">
      <c r="A19" s="2">
        <f t="shared" si="2"/>
        <v>44112</v>
      </c>
      <c r="B19" s="3">
        <f t="shared" si="3"/>
        <v>25.842128810102288</v>
      </c>
      <c r="C19" s="3">
        <f t="shared" si="0"/>
        <v>0.96303254104899338</v>
      </c>
      <c r="D19" s="3">
        <f t="shared" si="1"/>
        <v>5.2408758785942338</v>
      </c>
    </row>
    <row r="20" spans="1:4" x14ac:dyDescent="0.25">
      <c r="A20" s="2">
        <f t="shared" si="2"/>
        <v>44113</v>
      </c>
      <c r="B20" s="3">
        <f t="shared" si="3"/>
        <v>26.323645080626786</v>
      </c>
      <c r="C20" s="3">
        <f t="shared" si="0"/>
        <v>0.98097672207862918</v>
      </c>
      <c r="D20" s="3">
        <f t="shared" si="1"/>
        <v>5.2717900737172414</v>
      </c>
    </row>
    <row r="21" spans="1:4" x14ac:dyDescent="0.25">
      <c r="A21" s="2">
        <f t="shared" si="2"/>
        <v>44114</v>
      </c>
      <c r="B21" s="3">
        <f t="shared" si="3"/>
        <v>26.814133441666101</v>
      </c>
      <c r="C21" s="3">
        <f t="shared" si="0"/>
        <v>0.99925525695312423</v>
      </c>
      <c r="D21" s="3">
        <f t="shared" si="1"/>
        <v>5.3028866214626431</v>
      </c>
    </row>
    <row r="22" spans="1:4" x14ac:dyDescent="0.25">
      <c r="A22" s="2">
        <f t="shared" si="2"/>
        <v>44115</v>
      </c>
      <c r="B22" s="3">
        <f t="shared" si="3"/>
        <v>27.313761070142665</v>
      </c>
      <c r="C22" s="3">
        <f t="shared" si="0"/>
        <v>1.0178743756861743</v>
      </c>
      <c r="D22" s="3">
        <f t="shared" si="1"/>
        <v>5.3341665974683039</v>
      </c>
    </row>
    <row r="23" spans="1:4" x14ac:dyDescent="0.25">
      <c r="A23" s="2">
        <f t="shared" si="2"/>
        <v>44116</v>
      </c>
      <c r="B23" s="3">
        <f t="shared" si="3"/>
        <v>27.822698257985753</v>
      </c>
      <c r="C23" s="3">
        <f t="shared" si="0"/>
        <v>1.0368404243752922</v>
      </c>
      <c r="D23" s="3">
        <f t="shared" si="1"/>
        <v>5.3656310837169254</v>
      </c>
    </row>
    <row r="24" spans="1:4" x14ac:dyDescent="0.25">
      <c r="A24" s="2">
        <f t="shared" si="2"/>
        <v>44117</v>
      </c>
      <c r="B24" s="3">
        <f t="shared" si="3"/>
        <v>28.341118470173399</v>
      </c>
      <c r="C24" s="3">
        <f t="shared" si="0"/>
        <v>1.0561598673647976</v>
      </c>
      <c r="D24" s="3">
        <f t="shared" si="1"/>
        <v>5.3972811685734641</v>
      </c>
    </row>
    <row r="25" spans="1:4" x14ac:dyDescent="0.25">
      <c r="A25" s="2">
        <f t="shared" si="2"/>
        <v>44118</v>
      </c>
      <c r="B25" s="3">
        <f t="shared" si="3"/>
        <v>28.869198403855798</v>
      </c>
      <c r="C25" s="3">
        <f t="shared" si="0"/>
        <v>1.0758392894491089</v>
      </c>
      <c r="D25" s="3">
        <f t="shared" si="1"/>
        <v>5.4291179468227844</v>
      </c>
    </row>
    <row r="26" spans="1:4" x14ac:dyDescent="0.25">
      <c r="A26" s="2">
        <f t="shared" si="2"/>
        <v>44119</v>
      </c>
      <c r="B26" s="3">
        <f t="shared" si="3"/>
        <v>29.407118048580351</v>
      </c>
      <c r="C26" s="3">
        <f t="shared" si="0"/>
        <v>1.0958853981170893</v>
      </c>
      <c r="D26" s="3">
        <f t="shared" si="1"/>
        <v>5.4611425197075212</v>
      </c>
    </row>
    <row r="27" spans="1:4" x14ac:dyDescent="0.25">
      <c r="A27" s="2">
        <f t="shared" si="2"/>
        <v>44120</v>
      </c>
      <c r="B27" s="3">
        <f t="shared" si="3"/>
        <v>29.955060747638896</v>
      </c>
      <c r="C27" s="3">
        <f t="shared" si="0"/>
        <v>1.1163050258382123</v>
      </c>
      <c r="D27" s="3">
        <f t="shared" si="1"/>
        <v>5.493355994966179</v>
      </c>
    </row>
    <row r="28" spans="1:4" x14ac:dyDescent="0.25">
      <c r="A28" s="2">
        <f t="shared" si="2"/>
        <v>44121</v>
      </c>
      <c r="B28" s="3">
        <f t="shared" si="3"/>
        <v>30.513213260558004</v>
      </c>
      <c r="C28" s="3">
        <f t="shared" si="0"/>
        <v>1.1371051323913242</v>
      </c>
      <c r="D28" s="3">
        <f t="shared" si="1"/>
        <v>5.5257594868714435</v>
      </c>
    </row>
    <row r="29" spans="1:4" x14ac:dyDescent="0.25">
      <c r="A29" s="2">
        <f t="shared" si="2"/>
        <v>44122</v>
      </c>
      <c r="B29" s="3">
        <f t="shared" si="3"/>
        <v>31.081765826753667</v>
      </c>
      <c r="C29" s="3">
        <f t="shared" si="0"/>
        <v>1.1582928072367995</v>
      </c>
      <c r="D29" s="3">
        <f t="shared" si="1"/>
        <v>5.5583541162687276</v>
      </c>
    </row>
    <row r="30" spans="1:4" x14ac:dyDescent="0.25">
      <c r="A30" s="2">
        <f t="shared" si="2"/>
        <v>44123</v>
      </c>
      <c r="B30" s="3">
        <f t="shared" si="3"/>
        <v>31.660912230372066</v>
      </c>
      <c r="C30" s="3">
        <f t="shared" si="0"/>
        <v>1.179875271932896</v>
      </c>
      <c r="D30" s="3">
        <f t="shared" si="1"/>
        <v>5.591141010614944</v>
      </c>
    </row>
    <row r="31" spans="1:4" x14ac:dyDescent="0.25">
      <c r="A31" s="2">
        <f t="shared" si="2"/>
        <v>44124</v>
      </c>
      <c r="B31" s="3">
        <f t="shared" si="3"/>
        <v>32.250849866338513</v>
      </c>
      <c r="C31" s="3">
        <f t="shared" si="0"/>
        <v>1.2018598825971347</v>
      </c>
      <c r="D31" s="3">
        <f t="shared" si="1"/>
        <v>5.6241213040174962</v>
      </c>
    </row>
    <row r="32" spans="1:4" x14ac:dyDescent="0.25">
      <c r="A32" s="2">
        <f t="shared" si="2"/>
        <v>44125</v>
      </c>
      <c r="B32" s="3">
        <f t="shared" si="3"/>
        <v>32.85177980763708</v>
      </c>
      <c r="C32" s="3">
        <f t="shared" si="0"/>
        <v>1.224254132413541</v>
      </c>
      <c r="D32" s="3">
        <f t="shared" si="1"/>
        <v>5.6572961372735158</v>
      </c>
    </row>
    <row r="33" spans="1:8" x14ac:dyDescent="0.25">
      <c r="A33" s="2">
        <f t="shared" si="2"/>
        <v>44126</v>
      </c>
      <c r="B33" s="3">
        <f t="shared" si="3"/>
        <v>33.463906873843847</v>
      </c>
      <c r="C33" s="3">
        <f t="shared" si="0"/>
        <v>1.2470656541866048</v>
      </c>
      <c r="D33" s="3">
        <f t="shared" si="1"/>
        <v>5.6906666579093166</v>
      </c>
    </row>
    <row r="34" spans="1:8" x14ac:dyDescent="0.25">
      <c r="A34" s="2">
        <f t="shared" si="2"/>
        <v>44127</v>
      </c>
      <c r="B34" s="3">
        <f t="shared" si="3"/>
        <v>34.087439700937146</v>
      </c>
      <c r="C34" s="3">
        <f t="shared" si="0"/>
        <v>1.2703022229428282</v>
      </c>
      <c r="D34" s="3">
        <f t="shared" si="1"/>
        <v>5.7242340202200968</v>
      </c>
    </row>
    <row r="35" spans="1:8" x14ac:dyDescent="0.25">
      <c r="A35" s="2">
        <f t="shared" si="2"/>
        <v>44128</v>
      </c>
      <c r="B35" s="3">
        <f t="shared" si="3"/>
        <v>34.722590812408562</v>
      </c>
      <c r="C35" s="3">
        <f t="shared" si="0"/>
        <v>1.2939717585807471</v>
      </c>
      <c r="D35" s="3">
        <f t="shared" si="1"/>
        <v>5.757999385309855</v>
      </c>
    </row>
    <row r="36" spans="1:8" x14ac:dyDescent="0.25">
      <c r="A36" s="2">
        <f t="shared" si="2"/>
        <v>44129</v>
      </c>
      <c r="B36" s="3">
        <f t="shared" si="3"/>
        <v>35.369576691698938</v>
      </c>
      <c r="C36" s="3">
        <f t="shared" si="0"/>
        <v>1.3180823285703316</v>
      </c>
      <c r="D36" s="3">
        <f t="shared" si="1"/>
        <v>5.7919639211315612</v>
      </c>
    </row>
    <row r="37" spans="1:8" x14ac:dyDescent="0.25">
      <c r="A37" s="2">
        <f t="shared" si="2"/>
        <v>44130</v>
      </c>
      <c r="B37" s="3">
        <f t="shared" si="3"/>
        <v>36.028617855984102</v>
      </c>
      <c r="C37" s="3">
        <f t="shared" si="0"/>
        <v>1.3426421507026831</v>
      </c>
      <c r="D37" s="3">
        <f t="shared" si="1"/>
        <v>5.8261288025275508</v>
      </c>
    </row>
    <row r="38" spans="1:8" x14ac:dyDescent="0.25">
      <c r="A38" s="2">
        <f t="shared" si="2"/>
        <v>44131</v>
      </c>
      <c r="B38" s="3">
        <f t="shared" si="3"/>
        <v>36.699938931335446</v>
      </c>
      <c r="C38" s="3">
        <f t="shared" si="0"/>
        <v>1.3676595958909685</v>
      </c>
      <c r="D38" s="3">
        <f t="shared" si="1"/>
        <v>5.8604952112701714</v>
      </c>
    </row>
    <row r="39" spans="1:8" x14ac:dyDescent="0.25">
      <c r="A39" s="2">
        <f t="shared" si="2"/>
        <v>44132</v>
      </c>
      <c r="B39" s="3">
        <f t="shared" si="3"/>
        <v>37.383768729280931</v>
      </c>
      <c r="C39" s="3">
        <f t="shared" si="0"/>
        <v>1.3931431910235421</v>
      </c>
      <c r="D39" s="3">
        <f t="shared" si="1"/>
        <v>5.8950643361026502</v>
      </c>
    </row>
    <row r="40" spans="1:8" s="1" customFormat="1" x14ac:dyDescent="0.25">
      <c r="A40" s="2">
        <f t="shared" si="2"/>
        <v>44133</v>
      </c>
      <c r="B40" s="3">
        <f t="shared" si="3"/>
        <v>38.080340324792701</v>
      </c>
      <c r="C40" s="3">
        <f t="shared" si="0"/>
        <v>1.4191016218702304</v>
      </c>
      <c r="D40" s="3">
        <f t="shared" si="1"/>
        <v>5.9298373727802209</v>
      </c>
      <c r="F40"/>
      <c r="G40"/>
      <c r="H40"/>
    </row>
    <row r="41" spans="1:8" s="1" customFormat="1" x14ac:dyDescent="0.25">
      <c r="A41" s="2">
        <f t="shared" si="2"/>
        <v>44134</v>
      </c>
      <c r="B41" s="3">
        <f t="shared" si="3"/>
        <v>38.789891135727814</v>
      </c>
      <c r="C41" s="3">
        <f t="shared" si="0"/>
        <v>1.4455437360427708</v>
      </c>
      <c r="D41" s="3">
        <f t="shared" ref="D41" si="4">((B41/$H$2)/$A$2)^(1/$B$2)</f>
        <v>5.9648155241114829</v>
      </c>
      <c r="F41"/>
      <c r="G41"/>
      <c r="H41"/>
    </row>
    <row r="42" spans="1:8" s="1" customFormat="1" x14ac:dyDescent="0.25">
      <c r="A42" s="2">
        <f t="shared" si="2"/>
        <v>44135</v>
      </c>
      <c r="B42" s="3">
        <f t="shared" si="3"/>
        <v>39.512663003749196</v>
      </c>
      <c r="C42" s="3">
        <f t="shared" si="0"/>
        <v>1.4724785460104099</v>
      </c>
      <c r="D42" s="3">
        <f t="shared" si="1"/>
        <v>6.0000000000000036</v>
      </c>
      <c r="F42"/>
      <c r="G42"/>
      <c r="H42"/>
    </row>
    <row r="43" spans="1:8" s="1" customFormat="1" x14ac:dyDescent="0.25">
      <c r="C43" s="3"/>
      <c r="F43"/>
      <c r="G43"/>
      <c r="H43"/>
    </row>
    <row r="44" spans="1:8" s="1" customFormat="1" x14ac:dyDescent="0.25">
      <c r="B44" s="1" t="s">
        <v>16</v>
      </c>
      <c r="C44" s="3">
        <f>SUM(C11:C42)</f>
        <v>35.909971661829097</v>
      </c>
      <c r="F44"/>
      <c r="G44"/>
      <c r="H44"/>
    </row>
    <row r="45" spans="1:8" s="1" customFormat="1" x14ac:dyDescent="0.25">
      <c r="C45" s="3"/>
      <c r="F45"/>
      <c r="G45"/>
      <c r="H45"/>
    </row>
    <row r="46" spans="1:8" s="1" customFormat="1" x14ac:dyDescent="0.25">
      <c r="C46" s="3"/>
      <c r="F46"/>
      <c r="G46"/>
      <c r="H46"/>
    </row>
    <row r="47" spans="1:8" s="1" customFormat="1" x14ac:dyDescent="0.25">
      <c r="C47" s="3"/>
      <c r="F47"/>
      <c r="G47"/>
      <c r="H47"/>
    </row>
    <row r="48" spans="1:8" s="1" customFormat="1" x14ac:dyDescent="0.25">
      <c r="C48" s="3"/>
      <c r="F48"/>
      <c r="G48"/>
      <c r="H48"/>
    </row>
    <row r="49" spans="3:8" s="1" customFormat="1" x14ac:dyDescent="0.25">
      <c r="C49" s="3"/>
      <c r="F49"/>
      <c r="G49"/>
      <c r="H49"/>
    </row>
    <row r="50" spans="3:8" s="1" customFormat="1" x14ac:dyDescent="0.25">
      <c r="C50" s="3"/>
      <c r="F50"/>
      <c r="G50"/>
      <c r="H50"/>
    </row>
    <row r="51" spans="3:8" s="1" customFormat="1" x14ac:dyDescent="0.25">
      <c r="C51" s="3"/>
      <c r="F51"/>
      <c r="G51"/>
      <c r="H51"/>
    </row>
    <row r="52" spans="3:8" s="1" customFormat="1" x14ac:dyDescent="0.25">
      <c r="C52" s="3"/>
      <c r="F52"/>
      <c r="G52"/>
      <c r="H52"/>
    </row>
  </sheetData>
  <sheetProtection algorithmName="SHA-512" hashValue="hYxS7EawpKmWcE0cmRTkZMwjZL6GPJz5cJuvfZLyBcigNYhsxBdUY625Tt2yJhIUnc3Sb5YBlNO5VnQDLPkMlA==" saltValue="q61eLE1zLdRgRcJwZPPjN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June</vt:lpstr>
      <vt:lpstr>July</vt:lpstr>
      <vt:lpstr>August</vt:lpstr>
      <vt:lpstr>Sept</vt:lpstr>
      <vt:lpstr>Oct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Glasgow</dc:creator>
  <cp:lastModifiedBy>Phil Glasgow</cp:lastModifiedBy>
  <dcterms:created xsi:type="dcterms:W3CDTF">2020-03-19T15:26:53Z</dcterms:created>
  <dcterms:modified xsi:type="dcterms:W3CDTF">2020-03-20T15:32:51Z</dcterms:modified>
</cp:coreProperties>
</file>